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11340" windowHeight="11640" tabRatio="986" firstSheet="3" activeTab="1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. o trans. sa povezanim lici" sheetId="8" r:id="rId8"/>
    <sheet name="NDG" sheetId="9" r:id="rId9"/>
    <sheet name="SU - akcije" sheetId="10" r:id="rId10"/>
    <sheet name="SU - obveznice" sheetId="11" r:id="rId11"/>
  </sheets>
  <definedNames>
    <definedName name="_xlnm.Print_Area" localSheetId="0">'bilans stanja'!#REF!</definedName>
    <definedName name="_xlnm.Print_Area" localSheetId="1">'bilans uspjeha'!$A$1:$F$78</definedName>
    <definedName name="_xlnm.Print_Area" localSheetId="4">'izv. o fin. pokazateljima fonda'!$A$1:$E$31</definedName>
    <definedName name="_xlnm.Print_Area" localSheetId="3">'izv. o tokovima gotovine'!$A$1:$F$56</definedName>
    <definedName name="_xlnm.Print_Area" localSheetId="2">'izvj. o promjenama neto imovine'!$A$1:$E$36</definedName>
    <definedName name="_xlnm.Print_Area" localSheetId="5">'izvj. o str.ulaganja po vrstama'!$A$1:$E$25</definedName>
    <definedName name="_xlnm.Print_Titles" localSheetId="0">'bilans stanja'!$12:$13</definedName>
    <definedName name="_xlnm.Print_Titles" localSheetId="1">'bilans uspjeha'!$12:$13</definedName>
  </definedNames>
  <calcPr fullCalcOnLoad="1"/>
</workbook>
</file>

<file path=xl/sharedStrings.xml><?xml version="1.0" encoding="utf-8"?>
<sst xmlns="http://schemas.openxmlformats.org/spreadsheetml/2006/main" count="1099" uniqueCount="588">
  <si>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</si>
  <si>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</si>
  <si>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</si>
  <si>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</si>
  <si>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</si>
  <si>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</si>
  <si>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</si>
  <si>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</si>
  <si>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</si>
  <si>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</si>
  <si>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</si>
  <si>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</si>
  <si>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</si>
  <si>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</si>
  <si>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</si>
  <si>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</si>
  <si>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</si>
  <si>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</si>
  <si>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</si>
  <si>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</si>
  <si>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</si>
  <si>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</si>
  <si>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</si>
  <si>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</si>
  <si>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</si>
  <si>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</si>
  <si>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</si>
  <si>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</si>
  <si>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</si>
  <si>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</si>
  <si>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</si>
  <si>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</si>
  <si>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</si>
  <si>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</si>
  <si>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</si>
  <si>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</si>
  <si>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</si>
  <si>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</si>
  <si>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</si>
  <si>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</si>
  <si>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</si>
  <si>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</si>
  <si>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</si>
  <si>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</si>
  <si>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</si>
  <si>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</si>
  <si>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</si>
  <si>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</si>
  <si>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</si>
  <si>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</si>
  <si>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</si>
  <si>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</si>
  <si>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</si>
  <si>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</si>
  <si>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</si>
  <si>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</si>
  <si>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</si>
  <si>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</si>
  <si>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</si>
  <si>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</si>
  <si>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</si>
  <si>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</si>
  <si>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</si>
  <si>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</si>
  <si>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</si>
  <si>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</si>
  <si>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</si>
  <si>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</si>
  <si>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</si>
  <si>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</si>
  <si>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</si>
  <si>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</si>
  <si>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</si>
  <si>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</si>
  <si>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</si>
  <si>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</si>
  <si>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</si>
  <si>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</si>
  <si>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</si>
  <si>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</si>
  <si>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</si>
  <si>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</si>
  <si>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</si>
  <si>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</si>
  <si>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</si>
  <si>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</si>
  <si>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</si>
  <si>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</si>
  <si>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</si>
  <si>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</si>
  <si>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</si>
  <si>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</si>
  <si>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</si>
  <si>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</si>
  <si>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</si>
  <si>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</si>
  <si>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</si>
  <si>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</si>
  <si>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</si>
  <si>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</si>
  <si>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</si>
  <si>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</si>
  <si>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</si>
  <si>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</si>
  <si>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</si>
  <si>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</si>
  <si>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</si>
  <si>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</si>
  <si>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</si>
  <si>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</si>
  <si>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</si>
  <si>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</si>
  <si>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</si>
  <si>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</si>
  <si>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</si>
  <si>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</si>
  <si>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</si>
  <si>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</si>
  <si>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</si>
  <si>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</si>
  <si>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</si>
  <si>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</si>
  <si>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</si>
  <si>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</si>
  <si>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</si>
  <si>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</si>
  <si>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</si>
  <si>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</si>
  <si>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</si>
  <si>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</si>
  <si>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</si>
  <si>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</si>
  <si>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</si>
  <si>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</si>
  <si>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</si>
  <si>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</si>
  <si>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</si>
  <si>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</si>
  <si>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</si>
  <si>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</si>
  <si>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</si>
  <si>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</si>
  <si>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</si>
  <si>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</si>
  <si>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</si>
  <si>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</si>
  <si>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</si>
  <si>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</si>
  <si>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</si>
  <si>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</si>
  <si>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</si>
  <si>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</si>
  <si>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</si>
  <si>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</si>
  <si>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</si>
  <si>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</si>
  <si>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</si>
  <si>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</si>
  <si>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</si>
  <si>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</si>
  <si>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</si>
  <si>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</si>
  <si>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</si>
  <si>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</si>
  <si>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</si>
  <si>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</si>
  <si>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</si>
  <si>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</si>
  <si>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</si>
  <si>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</si>
  <si>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</si>
  <si>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</si>
  <si>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</si>
  <si>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</si>
  <si>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</si>
  <si>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</si>
  <si>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</si>
  <si>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</si>
  <si>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</si>
  <si>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</si>
  <si>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</si>
  <si>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</si>
  <si>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</si>
  <si>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</si>
  <si>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</si>
  <si>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</si>
  <si>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</si>
  <si>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</si>
  <si>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</si>
  <si>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</si>
  <si>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</si>
  <si>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</si>
  <si>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</si>
  <si>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vrijednost na dan izvještavanja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</si>
  <si>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</si>
  <si>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</si>
  <si>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</si>
  <si>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</si>
  <si>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</si>
  <si>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</si>
  <si>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</si>
  <si>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</si>
  <si>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</si>
  <si>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</si>
  <si>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</si>
  <si>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</si>
  <si>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</si>
  <si>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</si>
  <si>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</si>
  <si>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</si>
  <si>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</si>
  <si>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</si>
  <si>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</si>
  <si>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</si>
  <si>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</si>
  <si>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</si>
  <si>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</si>
  <si>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</si>
  <si>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</si>
  <si>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</si>
  <si>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</si>
  <si>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</si>
  <si>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</si>
  <si>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</si>
  <si>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</si>
  <si>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</si>
  <si>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</si>
  <si>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</si>
  <si>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</si>
  <si>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</si>
  <si>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</si>
  <si>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</si>
  <si>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</si>
  <si>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</si>
  <si>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</si>
  <si>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</si>
  <si>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</si>
  <si>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</si>
  <si>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</si>
  <si>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</si>
  <si>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</si>
  <si>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</si>
  <si>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</si>
  <si>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</si>
  <si>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</si>
  <si>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</si>
  <si>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</si>
  <si>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</si>
  <si>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</si>
  <si>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</si>
  <si>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</si>
  <si>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</si>
  <si>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</si>
  <si>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</si>
  <si>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</si>
  <si>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</si>
  <si>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</si>
  <si>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</si>
  <si>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</si>
  <si>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</si>
  <si>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</si>
  <si>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</si>
  <si>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</si>
  <si>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</si>
  <si>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</si>
  <si>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</si>
  <si>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</si>
  <si>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</si>
  <si>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</si>
  <si>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</si>
  <si>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</si>
  <si>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</si>
  <si>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</si>
  <si>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</si>
  <si>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</si>
  <si>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</si>
  <si>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</si>
  <si>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</si>
  <si>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</si>
  <si>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</si>
  <si>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</si>
  <si>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</si>
  <si>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</si>
  <si>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</si>
  <si>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</si>
  <si>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</si>
  <si>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</si>
  <si>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</si>
  <si>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</si>
  <si>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</si>
  <si>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</si>
  <si>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</si>
  <si>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</si>
  <si>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</si>
  <si>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</si>
  <si>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</si>
  <si>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</si>
  <si>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</si>
  <si>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</si>
  <si>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</si>
  <si>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</si>
  <si>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</si>
  <si>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</si>
  <si>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</si>
  <si>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</si>
  <si>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</si>
  <si>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</si>
  <si>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</si>
  <si>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</si>
  <si>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</si>
  <si>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</si>
  <si>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</si>
  <si>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</si>
  <si>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</si>
  <si>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</si>
  <si>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</si>
  <si>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</si>
  <si>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</si>
  <si>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</si>
  <si>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</si>
  <si>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</si>
  <si>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</si>
  <si>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</si>
  <si>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</si>
  <si>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</si>
  <si>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</si>
  <si>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</si>
  <si>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</si>
  <si>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</si>
  <si>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</si>
  <si>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</si>
  <si>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</si>
  <si>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</si>
  <si>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</si>
  <si>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</si>
  <si>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</si>
  <si>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</si>
  <si>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</si>
  <si>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</si>
  <si>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</si>
  <si>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</si>
  <si>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</si>
  <si>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</si>
  <si>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</si>
  <si>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</si>
  <si>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</si>
  <si>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</si>
  <si>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</si>
  <si>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</si>
  <si>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</si>
  <si>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</si>
  <si>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</si>
  <si>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</si>
  <si>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</si>
  <si>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</si>
  <si>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</si>
  <si>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</si>
  <si>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</si>
  <si>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</si>
  <si>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</si>
  <si>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</si>
  <si>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</si>
  <si>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</si>
  <si>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</si>
  <si>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</si>
  <si>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</si>
  <si>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</si>
  <si>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</si>
  <si>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</si>
  <si>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</si>
  <si>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</si>
  <si>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</si>
  <si>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</si>
  <si>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</si>
  <si>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</si>
  <si>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</si>
  <si>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</si>
  <si>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</si>
  <si>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</si>
  <si>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</si>
  <si>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</si>
  <si>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</si>
  <si>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</si>
  <si>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</si>
  <si>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</si>
  <si>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</si>
  <si>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</si>
  <si>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</si>
  <si>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</si>
  <si>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</si>
  <si>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</si>
  <si>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</si>
  <si>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</si>
  <si>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</si>
  <si>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</si>
  <si>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</si>
  <si>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</si>
  <si>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</si>
  <si>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</si>
  <si>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</si>
  <si>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</si>
  <si>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</si>
  <si>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</si>
  <si>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</si>
  <si>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</si>
  <si>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</si>
  <si>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</si>
  <si>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</si>
  <si>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</si>
  <si>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</si>
  <si>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</si>
  <si>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</si>
  <si>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</si>
  <si>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</si>
  <si>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</si>
  <si>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</si>
  <si>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</si>
  <si>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</si>
  <si>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</si>
  <si>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</si>
  <si>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</si>
  <si>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</si>
  <si>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</si>
  <si>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</si>
  <si>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</si>
  <si>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</si>
  <si>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</si>
  <si>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</si>
  <si>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</si>
  <si>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</si>
  <si>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</si>
  <si>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</si>
  <si>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</si>
  <si>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</si>
  <si>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</si>
  <si>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</si>
  <si>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</si>
  <si>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>Naziv Fonda: ZIF UNIOINVEST FOND AD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</si>
  <si>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</si>
  <si>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</si>
  <si>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</si>
  <si>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 xml:space="preserve">M.P </t>
  </si>
  <si>
    <t xml:space="preserve">                                      Lice sa licencom                       (M .P.)</t>
  </si>
  <si>
    <t>Dana,31.03.2016</t>
  </si>
  <si>
    <t>Naziv Fonda: ZIF UNIOINVEST FOND AD BIJELJINA</t>
  </si>
  <si>
    <t>Registarski broj Fonda: 11031161</t>
  </si>
  <si>
    <t>Naziv Društva za upravljanje Fondom: DUIF INVEST NOVA AD BIJELJINA</t>
  </si>
  <si>
    <t>Matični broj: 1935321</t>
  </si>
  <si>
    <t>na dan 31.03.2016. godine</t>
  </si>
  <si>
    <t xml:space="preserve">Dana, 31.03.2016. godine                                        </t>
  </si>
  <si>
    <t>od 01.01. do 31.03.2016. godine</t>
  </si>
  <si>
    <t xml:space="preserve">Dana, 31.03 2016. godine                                   </t>
  </si>
  <si>
    <t xml:space="preserve">  za period 31.03.2016. godine</t>
  </si>
  <si>
    <t xml:space="preserve">Dana, 31.03.2016. godine                          </t>
  </si>
  <si>
    <t>za period od 01.01.do 31.03.2016. godine</t>
  </si>
  <si>
    <t xml:space="preserve">                                 </t>
  </si>
  <si>
    <t xml:space="preserve">Dana,31.03.2016. godine   </t>
  </si>
  <si>
    <t xml:space="preserve">U Bijeljini                        Lice sa licencom                                                       </t>
  </si>
  <si>
    <t>za period 31.03.2016. godine</t>
  </si>
  <si>
    <t>Dana, 31.03.2016. godine</t>
  </si>
  <si>
    <t xml:space="preserve">U Bijeljini                                          Lice sa licencom                                                      </t>
  </si>
  <si>
    <t>Dana, 31.03.2016. godine                                      (M .P.)</t>
  </si>
  <si>
    <t xml:space="preserve">Dana, 31.03.2016. godine                                      </t>
  </si>
  <si>
    <t>Registarski broj Fonda:  11031161</t>
  </si>
  <si>
    <t>Naziv Društva za upravljanje Fondom: DUF INVEST NOVA AD</t>
  </si>
  <si>
    <t xml:space="preserve">IZVJEŠTAJ O NEREALIZOVANIM DOBICIMA (GUBICIMA) INVESTICIONOG FONDA </t>
  </si>
  <si>
    <t>za period od 01.01.2016. godine do 31.03.2016. godine</t>
  </si>
  <si>
    <t>Datum zadnje procjene</t>
  </si>
  <si>
    <t>Улагање по емитенту -ознака ХОВ</t>
  </si>
  <si>
    <t>Набавна вриједност</t>
  </si>
  <si>
    <t>Фер вриједност</t>
  </si>
  <si>
    <t>Ревал. фин. средстава расположивих за продају</t>
  </si>
  <si>
    <t>Ревал.по основу инстр. заштите</t>
  </si>
  <si>
    <t>Ревал. По основу некретнина</t>
  </si>
  <si>
    <t>Нереализ. Д/Г признат кроз резултат периода</t>
  </si>
  <si>
    <t>Нето курсне разлике на ХОВ</t>
  </si>
  <si>
    <t>Аморт. дисконта (премије) фин. сред.</t>
  </si>
  <si>
    <t>Нереализ. добит/губитак текућег периода</t>
  </si>
  <si>
    <t>Редовне акције</t>
  </si>
  <si>
    <t>31.01.2016.</t>
  </si>
  <si>
    <t>BIRA-R-A</t>
  </si>
  <si>
    <t>BLPV-R-A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</si>
  <si>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</si>
  <si>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</si>
  <si>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</si>
  <si>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</si>
  <si>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</si>
  <si>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</si>
  <si>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</si>
  <si>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</si>
  <si>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</si>
  <si>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</si>
  <si>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</si>
  <si>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</si>
  <si>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</si>
  <si>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NOVB-R-E</t>
  </si>
  <si>
    <t>RITE-R-A</t>
  </si>
  <si>
    <t>RNAF-R-A</t>
  </si>
  <si>
    <t>RTEU-R-A</t>
  </si>
  <si>
    <t>TLKM-R-A</t>
  </si>
  <si>
    <t>UPIBR</t>
  </si>
  <si>
    <t>Akcije ZIF-ova</t>
  </si>
  <si>
    <t>BLBP-R-A</t>
  </si>
  <si>
    <t>BRSP-R-A</t>
  </si>
  <si>
    <t>EINP-R-A</t>
  </si>
  <si>
    <t>KRIP-R-A</t>
  </si>
  <si>
    <t>PLRP-R-A</t>
  </si>
  <si>
    <t>ZPTP-R-A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</si>
  <si>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</si>
  <si>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</si>
  <si>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</si>
  <si>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</si>
  <si>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</si>
  <si>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</si>
  <si>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</si>
  <si>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</si>
  <si>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</si>
  <si>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</si>
  <si>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UKUPNO</t>
  </si>
  <si>
    <t>28.02.2016.</t>
  </si>
  <si>
    <t>31.03.2016.</t>
  </si>
  <si>
    <t>U Bijeljini, dana 25.04.2016. godine</t>
  </si>
  <si>
    <t>DIREKTOR</t>
  </si>
  <si>
    <t>Matični broj 1935321</t>
  </si>
  <si>
    <t>IZVJEŠTAJ O STRUKTURI ULAGANJA INVESTICIONOG FONDA - AKCIJE na dan 31.03.2016.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</si>
  <si>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</si>
  <si>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</si>
  <si>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</si>
  <si>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</si>
  <si>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</si>
  <si>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</si>
  <si>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</si>
  <si>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</si>
  <si>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</si>
  <si>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1. Redovne akcije</t>
  </si>
  <si>
    <t>BIRAČ AD ZVORNIK</t>
  </si>
  <si>
    <t>BANJALUČKA PIVARA AD BANJA LUKA</t>
  </si>
  <si>
    <t>MH ERS ZP ELEKTRODISTRIBUCIJA AD PALE</t>
  </si>
  <si>
    <t>ELEKTROKRAJINA AD BANJA LUKA</t>
  </si>
  <si>
    <t>ELEKTROPRIVREDA REPUBLIKE</t>
  </si>
  <si>
    <t>MH ERS ZEDP ELEKTRO BIJELJINA</t>
  </si>
  <si>
    <t>ELEKTRO DOBOJ AD DOBOJ</t>
  </si>
  <si>
    <t>MH ERS AD TREBINJE ZP HIDROELEKTRANE</t>
  </si>
  <si>
    <t>HE NA VRBASU AD</t>
  </si>
  <si>
    <t>JP HIDROELEKTRANE NA TREBIŠNJICI</t>
  </si>
  <si>
    <t>KRAJINALIJEK AD BANJA LUKA</t>
  </si>
  <si>
    <t>HYPO ALPE-ADRIA-BANK AD BANJA LUKA</t>
  </si>
  <si>
    <t>KRAJINAPETROL AD BANJA LUKA</t>
  </si>
  <si>
    <t>METAL AD GRADIŠKA</t>
  </si>
  <si>
    <t>UNICREDIT BANK AD BANJA LUKA</t>
  </si>
  <si>
    <t>NOVA BANKA AD BANJA LUKA</t>
  </si>
  <si>
    <t xml:space="preserve">MH ERS-TREBINJE ZP R I T E  GACKO </t>
  </si>
  <si>
    <t>RAFINERIJA NAFTE AD BOSANSKI BROD</t>
  </si>
  <si>
    <t>R I T E  UGLJEVIK AD UGLJEVIK</t>
  </si>
  <si>
    <t>TELEKOM SRPSKE AD BANJA LUKA</t>
  </si>
  <si>
    <t>INTESA SANPAOLO BANK DD BIH</t>
  </si>
  <si>
    <t>2. Prioritetne akcije</t>
  </si>
  <si>
    <t>3. Akcije zatvorenih investicionih fondova</t>
  </si>
  <si>
    <t>ZIF BLB-PROFIT AD BANJA LUKA</t>
  </si>
  <si>
    <t>ZIF BORS INVEST FOND AD BANJA LUKA</t>
  </si>
  <si>
    <t>EUROINVESTMENT FOND AD BANJA LUKA</t>
  </si>
  <si>
    <t>ZIF KRISTAL INVEST FOND AD BANJA LUKA</t>
  </si>
  <si>
    <t>ZIF POLARA INVEST FOND AD BANJA LUKA</t>
  </si>
  <si>
    <t>ZIF ZEPTER FOND AD BANJA LUKA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</si>
  <si>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</si>
  <si>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</si>
  <si>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</si>
  <si>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</si>
  <si>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Direktor:</t>
  </si>
  <si>
    <t>IZVJEŠTAJ O STRUKTURI ULAGANJA INVESTICIONOG FONDA - OBVEZNICE na dan 31.03.2016.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</si>
  <si>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</si>
  <si>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</si>
  <si>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</si>
  <si>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</si>
  <si>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</si>
  <si>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</si>
  <si>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</si>
  <si>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</si>
  <si>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</si>
  <si>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</si>
  <si>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</si>
  <si>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</si>
  <si>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</si>
  <si>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</si>
  <si>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</si>
  <si>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</si>
  <si>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30,333%</t>
  </si>
  <si>
    <t>U Bijeljini, dana 24.04.2016. godine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</si>
</sst>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#,##0;[Red]#,##0"/>
    <numFmt numFmtId="210" formatCode="0;[Red]0"/>
    <numFmt numFmtId="211" formatCode="0.000000"/>
    <numFmt numFmtId="212" formatCode="#,##0\ _D_i_n_.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59" applyFill="1">
      <alignment/>
      <protection/>
    </xf>
    <xf numFmtId="0" fontId="3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/>
      <protection/>
    </xf>
    <xf numFmtId="0" fontId="0" fillId="0" borderId="0" xfId="59" applyFill="1" applyAlignment="1">
      <alignment horizontal="left"/>
      <protection/>
    </xf>
    <xf numFmtId="0" fontId="0" fillId="0" borderId="0" xfId="60" applyFill="1">
      <alignment/>
      <protection/>
    </xf>
    <xf numFmtId="0" fontId="0" fillId="0" borderId="0" xfId="59" applyFill="1" applyAlignment="1">
      <alignment horizontal="center"/>
      <protection/>
    </xf>
    <xf numFmtId="0" fontId="0" fillId="0" borderId="0" xfId="59" applyFill="1" applyAlignment="1">
      <alignment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 vertical="top" wrapText="1" indent="3"/>
      <protection/>
    </xf>
    <xf numFmtId="0" fontId="3" fillId="0" borderId="10" xfId="59" applyFont="1" applyFill="1" applyBorder="1" applyAlignment="1">
      <alignment horizontal="left" vertical="top" wrapText="1" indent="2"/>
      <protection/>
    </xf>
    <xf numFmtId="0" fontId="3" fillId="0" borderId="10" xfId="59" applyFont="1" applyFill="1" applyBorder="1" applyAlignment="1">
      <alignment horizontal="left" vertical="top" wrapText="1" indent="1"/>
      <protection/>
    </xf>
    <xf numFmtId="0" fontId="3" fillId="0" borderId="10" xfId="59" applyFont="1" applyFill="1" applyBorder="1" applyAlignment="1">
      <alignment vertical="top"/>
      <protection/>
    </xf>
    <xf numFmtId="0" fontId="48" fillId="0" borderId="10" xfId="58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9" fillId="0" borderId="10" xfId="58" applyNumberFormat="1" applyFont="1" applyFill="1" applyBorder="1" applyAlignment="1">
      <alignment vertical="top" wrapText="1"/>
      <protection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59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4" fontId="9" fillId="0" borderId="10" xfId="58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3" fillId="0" borderId="0" xfId="60" applyFont="1" applyFill="1" applyAlignment="1">
      <alignment horizontal="left"/>
      <protection/>
    </xf>
    <xf numFmtId="0" fontId="3" fillId="0" borderId="0" xfId="60" applyFont="1" applyFill="1">
      <alignment/>
      <protection/>
    </xf>
    <xf numFmtId="0" fontId="0" fillId="0" borderId="0" xfId="58" applyFill="1" applyAlignment="1">
      <alignment/>
      <protection/>
    </xf>
    <xf numFmtId="0" fontId="0" fillId="0" borderId="0" xfId="58" applyFill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58" applyFont="1" applyFill="1" applyAlignment="1">
      <alignment/>
      <protection/>
    </xf>
    <xf numFmtId="0" fontId="8" fillId="0" borderId="0" xfId="60" applyFont="1" applyFill="1">
      <alignment/>
      <protection/>
    </xf>
    <xf numFmtId="3" fontId="8" fillId="0" borderId="0" xfId="60" applyNumberFormat="1" applyFont="1" applyFill="1">
      <alignment/>
      <protection/>
    </xf>
    <xf numFmtId="196" fontId="8" fillId="0" borderId="0" xfId="60" applyNumberFormat="1" applyFont="1" applyFill="1">
      <alignment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3" fontId="8" fillId="0" borderId="16" xfId="60" applyNumberFormat="1" applyFont="1" applyFill="1" applyBorder="1" applyAlignment="1">
      <alignment horizontal="center" vertical="center" wrapText="1"/>
      <protection/>
    </xf>
    <xf numFmtId="0" fontId="8" fillId="0" borderId="16" xfId="60" applyNumberFormat="1" applyFont="1" applyFill="1" applyBorder="1" applyAlignment="1">
      <alignment horizontal="center" vertical="center" wrapText="1"/>
      <protection/>
    </xf>
    <xf numFmtId="0" fontId="8" fillId="0" borderId="16" xfId="60" applyNumberFormat="1" applyFont="1" applyFill="1" applyBorder="1" applyAlignment="1">
      <alignment vertical="center" wrapText="1"/>
      <protection/>
    </xf>
    <xf numFmtId="0" fontId="9" fillId="0" borderId="17" xfId="60" applyFont="1" applyFill="1" applyBorder="1" applyAlignment="1">
      <alignment vertical="center" wrapText="1"/>
      <protection/>
    </xf>
    <xf numFmtId="0" fontId="9" fillId="0" borderId="10" xfId="60" applyFont="1" applyFill="1" applyBorder="1" applyAlignment="1">
      <alignment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3" fontId="8" fillId="0" borderId="18" xfId="60" applyNumberFormat="1" applyFont="1" applyFill="1" applyBorder="1" applyAlignment="1">
      <alignment vertical="center" wrapText="1"/>
      <protection/>
    </xf>
    <xf numFmtId="196" fontId="8" fillId="0" borderId="18" xfId="60" applyNumberFormat="1" applyFont="1" applyFill="1" applyBorder="1" applyAlignment="1">
      <alignment vertical="center" wrapText="1"/>
      <protection/>
    </xf>
    <xf numFmtId="0" fontId="8" fillId="0" borderId="18" xfId="60" applyFont="1" applyFill="1" applyBorder="1" applyAlignment="1">
      <alignment vertical="center" wrapText="1"/>
      <protection/>
    </xf>
    <xf numFmtId="4" fontId="8" fillId="0" borderId="18" xfId="60" applyNumberFormat="1" applyFont="1" applyFill="1" applyBorder="1" applyAlignment="1">
      <alignment vertical="center" wrapText="1"/>
      <protection/>
    </xf>
    <xf numFmtId="198" fontId="8" fillId="0" borderId="18" xfId="60" applyNumberFormat="1" applyFont="1" applyFill="1" applyBorder="1" applyAlignment="1">
      <alignment vertical="center" wrapText="1"/>
      <protection/>
    </xf>
    <xf numFmtId="198" fontId="8" fillId="0" borderId="12" xfId="60" applyNumberFormat="1" applyFont="1" applyFill="1" applyBorder="1" applyAlignment="1">
      <alignment vertical="center" wrapText="1"/>
      <protection/>
    </xf>
    <xf numFmtId="0" fontId="8" fillId="0" borderId="17" xfId="60" applyFont="1" applyFill="1" applyBorder="1" applyAlignment="1">
      <alignment vertical="center"/>
      <protection/>
    </xf>
    <xf numFmtId="0" fontId="8" fillId="0" borderId="10" xfId="60" applyFont="1" applyFill="1" applyBorder="1" applyAlignment="1">
      <alignment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3" fontId="8" fillId="0" borderId="10" xfId="60" applyNumberFormat="1" applyFont="1" applyFill="1" applyBorder="1" applyAlignment="1">
      <alignment vertical="center"/>
      <protection/>
    </xf>
    <xf numFmtId="196" fontId="8" fillId="0" borderId="10" xfId="60" applyNumberFormat="1" applyFont="1" applyFill="1" applyBorder="1" applyAlignment="1">
      <alignment vertical="center"/>
      <protection/>
    </xf>
    <xf numFmtId="4" fontId="8" fillId="0" borderId="10" xfId="60" applyNumberFormat="1" applyFont="1" applyFill="1" applyBorder="1" applyAlignment="1">
      <alignment vertical="center"/>
      <protection/>
    </xf>
    <xf numFmtId="198" fontId="8" fillId="0" borderId="10" xfId="60" applyNumberFormat="1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/>
      <protection/>
    </xf>
    <xf numFmtId="0" fontId="3" fillId="0" borderId="17" xfId="58" applyFont="1" applyFill="1" applyBorder="1" applyAlignment="1">
      <alignment horizontal="center"/>
      <protection/>
    </xf>
    <xf numFmtId="0" fontId="3" fillId="0" borderId="10" xfId="60" applyFont="1" applyFill="1" applyBorder="1">
      <alignment/>
      <protection/>
    </xf>
    <xf numFmtId="0" fontId="3" fillId="0" borderId="10" xfId="58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right"/>
      <protection/>
    </xf>
    <xf numFmtId="196" fontId="3" fillId="0" borderId="10" xfId="58" applyNumberFormat="1" applyFont="1" applyFill="1" applyBorder="1" applyAlignment="1">
      <alignment horizontal="right"/>
      <protection/>
    </xf>
    <xf numFmtId="207" fontId="3" fillId="0" borderId="10" xfId="58" applyNumberFormat="1" applyFont="1" applyFill="1" applyBorder="1" applyAlignment="1">
      <alignment horizontal="right"/>
      <protection/>
    </xf>
    <xf numFmtId="208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 applyAlignment="1">
      <alignment vertical="center" wrapText="1"/>
      <protection/>
    </xf>
    <xf numFmtId="197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left"/>
      <protection/>
    </xf>
    <xf numFmtId="4" fontId="3" fillId="0" borderId="10" xfId="58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0" fontId="8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right" vertical="top" wrapText="1"/>
      <protection/>
    </xf>
    <xf numFmtId="3" fontId="8" fillId="0" borderId="10" xfId="60" applyNumberFormat="1" applyFont="1" applyFill="1" applyBorder="1" applyAlignment="1">
      <alignment horizontal="center"/>
      <protection/>
    </xf>
    <xf numFmtId="196" fontId="9" fillId="0" borderId="10" xfId="60" applyNumberFormat="1" applyFont="1" applyFill="1" applyBorder="1" applyAlignment="1">
      <alignment horizontal="right" vertical="top" wrapText="1"/>
      <protection/>
    </xf>
    <xf numFmtId="4" fontId="9" fillId="0" borderId="10" xfId="60" applyNumberFormat="1" applyFont="1" applyFill="1" applyBorder="1" applyAlignment="1">
      <alignment horizontal="right" vertical="top" wrapText="1"/>
      <protection/>
    </xf>
    <xf numFmtId="1" fontId="8" fillId="0" borderId="10" xfId="60" applyNumberFormat="1" applyFont="1" applyFill="1" applyBorder="1" applyAlignment="1">
      <alignment horizontal="center"/>
      <protection/>
    </xf>
    <xf numFmtId="1" fontId="8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 applyAlignment="1">
      <alignment vertical="top" wrapText="1"/>
      <protection/>
    </xf>
    <xf numFmtId="209" fontId="8" fillId="0" borderId="10" xfId="60" applyNumberFormat="1" applyFont="1" applyFill="1" applyBorder="1">
      <alignment/>
      <protection/>
    </xf>
    <xf numFmtId="198" fontId="9" fillId="0" borderId="10" xfId="60" applyNumberFormat="1" applyFont="1" applyFill="1" applyBorder="1" applyAlignment="1">
      <alignment horizontal="right" vertical="top" wrapText="1"/>
      <protection/>
    </xf>
    <xf numFmtId="210" fontId="8" fillId="0" borderId="10" xfId="60" applyNumberFormat="1" applyFont="1" applyFill="1" applyBorder="1">
      <alignment/>
      <protection/>
    </xf>
    <xf numFmtId="211" fontId="9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horizontal="right" vertical="top" wrapText="1"/>
      <protection/>
    </xf>
    <xf numFmtId="4" fontId="3" fillId="0" borderId="10" xfId="60" applyNumberFormat="1" applyFont="1" applyFill="1" applyBorder="1">
      <alignment/>
      <protection/>
    </xf>
    <xf numFmtId="210" fontId="8" fillId="0" borderId="10" xfId="60" applyNumberFormat="1" applyFont="1" applyFill="1" applyBorder="1" applyAlignment="1">
      <alignment horizontal="center"/>
      <protection/>
    </xf>
    <xf numFmtId="1" fontId="8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0" fontId="3" fillId="0" borderId="10" xfId="58" applyFont="1" applyFill="1" applyBorder="1" applyAlignment="1">
      <alignment horizontal="right"/>
      <protection/>
    </xf>
    <xf numFmtId="197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196" fontId="3" fillId="0" borderId="10" xfId="58" applyNumberFormat="1" applyFont="1" applyFill="1" applyBorder="1">
      <alignment/>
      <protection/>
    </xf>
    <xf numFmtId="211" fontId="3" fillId="0" borderId="10" xfId="58" applyNumberFormat="1" applyFont="1" applyFill="1" applyBorder="1">
      <alignment/>
      <protection/>
    </xf>
    <xf numFmtId="197" fontId="3" fillId="0" borderId="10" xfId="58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6" fontId="9" fillId="0" borderId="10" xfId="60" applyNumberFormat="1" applyFont="1" applyFill="1" applyBorder="1" applyAlignment="1">
      <alignment vertical="top" wrapText="1"/>
      <protection/>
    </xf>
    <xf numFmtId="4" fontId="9" fillId="0" borderId="10" xfId="58" applyNumberFormat="1" applyFont="1" applyFill="1" applyBorder="1">
      <alignment/>
      <protection/>
    </xf>
    <xf numFmtId="198" fontId="9" fillId="0" borderId="10" xfId="60" applyNumberFormat="1" applyFont="1" applyFill="1" applyBorder="1" applyAlignment="1">
      <alignment vertical="top" wrapText="1"/>
      <protection/>
    </xf>
    <xf numFmtId="197" fontId="9" fillId="0" borderId="10" xfId="58" applyNumberFormat="1" applyFont="1" applyFill="1" applyBorder="1" applyAlignment="1">
      <alignment horizontal="right"/>
      <protection/>
    </xf>
    <xf numFmtId="0" fontId="9" fillId="0" borderId="10" xfId="60" applyFont="1" applyFill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198" fontId="3" fillId="0" borderId="10" xfId="60" applyNumberFormat="1" applyFont="1" applyFill="1" applyBorder="1" applyAlignment="1">
      <alignment vertical="top" wrapText="1"/>
      <protection/>
    </xf>
    <xf numFmtId="3" fontId="8" fillId="0" borderId="10" xfId="60" applyNumberFormat="1" applyFont="1" applyFill="1" applyBorder="1" applyAlignment="1">
      <alignment/>
      <protection/>
    </xf>
    <xf numFmtId="196" fontId="8" fillId="0" borderId="10" xfId="60" applyNumberFormat="1" applyFont="1" applyFill="1" applyBorder="1" applyAlignment="1">
      <alignment/>
      <protection/>
    </xf>
    <xf numFmtId="4" fontId="9" fillId="0" borderId="10" xfId="60" applyNumberFormat="1" applyFont="1" applyFill="1" applyBorder="1" applyAlignment="1">
      <alignment/>
      <protection/>
    </xf>
    <xf numFmtId="198" fontId="8" fillId="0" borderId="10" xfId="60" applyNumberFormat="1" applyFont="1" applyFill="1" applyBorder="1" applyAlignment="1">
      <alignment/>
      <protection/>
    </xf>
    <xf numFmtId="198" fontId="9" fillId="0" borderId="10" xfId="60" applyNumberFormat="1" applyFont="1" applyFill="1" applyBorder="1" applyAlignment="1">
      <alignment/>
      <protection/>
    </xf>
    <xf numFmtId="0" fontId="8" fillId="0" borderId="17" xfId="60" applyFont="1" applyFill="1" applyBorder="1" applyAlignment="1">
      <alignment/>
      <protection/>
    </xf>
    <xf numFmtId="0" fontId="8" fillId="0" borderId="18" xfId="60" applyFont="1" applyFill="1" applyBorder="1" applyAlignment="1">
      <alignment/>
      <protection/>
    </xf>
    <xf numFmtId="207" fontId="9" fillId="0" borderId="10" xfId="60" applyNumberFormat="1" applyFont="1" applyFill="1" applyBorder="1">
      <alignment/>
      <protection/>
    </xf>
    <xf numFmtId="196" fontId="8" fillId="0" borderId="10" xfId="60" applyNumberFormat="1" applyFont="1" applyFill="1" applyBorder="1">
      <alignment/>
      <protection/>
    </xf>
    <xf numFmtId="198" fontId="9" fillId="0" borderId="10" xfId="60" applyNumberFormat="1" applyFont="1" applyFill="1" applyBorder="1">
      <alignment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9" fillId="0" borderId="17" xfId="60" applyFont="1" applyFill="1" applyBorder="1" applyAlignment="1">
      <alignment/>
      <protection/>
    </xf>
    <xf numFmtId="0" fontId="9" fillId="0" borderId="18" xfId="60" applyFont="1" applyFill="1" applyBorder="1" applyAlignment="1">
      <alignment/>
      <protection/>
    </xf>
    <xf numFmtId="3" fontId="9" fillId="0" borderId="10" xfId="60" applyNumberFormat="1" applyFont="1" applyFill="1" applyBorder="1" applyAlignment="1">
      <alignment/>
      <protection/>
    </xf>
    <xf numFmtId="196" fontId="9" fillId="0" borderId="10" xfId="60" applyNumberFormat="1" applyFont="1" applyFill="1" applyBorder="1" applyAlignment="1">
      <alignment/>
      <protection/>
    </xf>
    <xf numFmtId="4" fontId="9" fillId="0" borderId="10" xfId="61" applyNumberFormat="1" applyFont="1" applyFill="1" applyBorder="1">
      <alignment/>
      <protection/>
    </xf>
    <xf numFmtId="197" fontId="9" fillId="0" borderId="10" xfId="65" applyNumberFormat="1" applyFont="1" applyFill="1" applyBorder="1" applyAlignment="1">
      <alignment horizontal="right"/>
    </xf>
    <xf numFmtId="0" fontId="48" fillId="0" borderId="0" xfId="58" applyFont="1" applyFill="1">
      <alignment/>
      <protection/>
    </xf>
    <xf numFmtId="0" fontId="49" fillId="0" borderId="0" xfId="58" applyFont="1" applyFill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96" fontId="3" fillId="0" borderId="0" xfId="58" applyNumberFormat="1" applyFont="1" applyFill="1">
      <alignment/>
      <protection/>
    </xf>
    <xf numFmtId="4" fontId="3" fillId="0" borderId="0" xfId="58" applyNumberFormat="1" applyFont="1" applyFill="1" applyAlignment="1">
      <alignment/>
      <protection/>
    </xf>
    <xf numFmtId="198" fontId="3" fillId="0" borderId="0" xfId="58" applyNumberFormat="1" applyFont="1" applyFill="1">
      <alignment/>
      <protection/>
    </xf>
    <xf numFmtId="0" fontId="0" fillId="0" borderId="0" xfId="58">
      <alignment/>
      <protection/>
    </xf>
    <xf numFmtId="0" fontId="8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3" fillId="0" borderId="0" xfId="58" applyFont="1">
      <alignment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0" fontId="8" fillId="0" borderId="0" xfId="58" applyFont="1" applyBorder="1" applyAlignment="1">
      <alignment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0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vertical="center"/>
      <protection/>
    </xf>
    <xf numFmtId="198" fontId="3" fillId="0" borderId="10" xfId="58" applyNumberFormat="1" applyFont="1" applyFill="1" applyBorder="1" applyAlignment="1">
      <alignment horizontal="right"/>
      <protection/>
    </xf>
    <xf numFmtId="4" fontId="3" fillId="0" borderId="11" xfId="58" applyNumberFormat="1" applyFont="1" applyFill="1" applyBorder="1" applyAlignment="1">
      <alignment horizontal="right"/>
      <protection/>
    </xf>
    <xf numFmtId="198" fontId="3" fillId="0" borderId="11" xfId="58" applyNumberFormat="1" applyFont="1" applyFill="1" applyBorder="1" applyAlignment="1">
      <alignment horizontal="right"/>
      <protection/>
    </xf>
    <xf numFmtId="198" fontId="3" fillId="0" borderId="10" xfId="58" applyNumberFormat="1" applyFont="1" applyFill="1" applyBorder="1" applyAlignment="1">
      <alignment vertical="top" wrapText="1"/>
      <protection/>
    </xf>
    <xf numFmtId="206" fontId="9" fillId="0" borderId="10" xfId="58" applyNumberFormat="1" applyFont="1" applyFill="1" applyBorder="1" applyAlignment="1">
      <alignment vertical="top" wrapText="1"/>
      <protection/>
    </xf>
    <xf numFmtId="4" fontId="8" fillId="0" borderId="10" xfId="58" applyNumberFormat="1" applyFont="1" applyFill="1" applyBorder="1" applyAlignment="1">
      <alignment/>
      <protection/>
    </xf>
    <xf numFmtId="1" fontId="8" fillId="0" borderId="10" xfId="58" applyNumberFormat="1" applyFont="1" applyFill="1" applyBorder="1" applyAlignment="1">
      <alignment/>
      <protection/>
    </xf>
    <xf numFmtId="207" fontId="8" fillId="0" borderId="10" xfId="58" applyNumberFormat="1" applyFont="1" applyFill="1" applyBorder="1">
      <alignment/>
      <protection/>
    </xf>
    <xf numFmtId="1" fontId="8" fillId="0" borderId="10" xfId="58" applyNumberFormat="1" applyFont="1" applyFill="1" applyBorder="1">
      <alignment/>
      <protection/>
    </xf>
    <xf numFmtId="3" fontId="8" fillId="0" borderId="10" xfId="58" applyNumberFormat="1" applyFont="1" applyFill="1" applyBorder="1">
      <alignment/>
      <protection/>
    </xf>
    <xf numFmtId="4" fontId="8" fillId="0" borderId="10" xfId="58" applyNumberFormat="1" applyFont="1" applyFill="1" applyBorder="1" applyAlignment="1">
      <alignment horizontal="right"/>
      <protection/>
    </xf>
    <xf numFmtId="1" fontId="8" fillId="0" borderId="10" xfId="58" applyNumberFormat="1" applyFont="1" applyFill="1" applyBorder="1" applyAlignment="1">
      <alignment horizontal="right"/>
      <protection/>
    </xf>
    <xf numFmtId="49" fontId="8" fillId="0" borderId="10" xfId="58" applyNumberFormat="1" applyFont="1" applyFill="1" applyBorder="1" applyAlignment="1">
      <alignment horizontal="right"/>
      <protection/>
    </xf>
    <xf numFmtId="0" fontId="8" fillId="0" borderId="10" xfId="58" applyFont="1" applyFill="1" applyBorder="1" applyAlignment="1">
      <alignment/>
      <protection/>
    </xf>
    <xf numFmtId="3" fontId="8" fillId="0" borderId="10" xfId="58" applyNumberFormat="1" applyFont="1" applyFill="1" applyBorder="1" applyAlignment="1">
      <alignment/>
      <protection/>
    </xf>
    <xf numFmtId="4" fontId="9" fillId="0" borderId="10" xfId="58" applyNumberFormat="1" applyFont="1" applyFill="1" applyBorder="1" applyAlignment="1">
      <alignment/>
      <protection/>
    </xf>
    <xf numFmtId="207" fontId="9" fillId="0" borderId="10" xfId="58" applyNumberFormat="1" applyFont="1" applyFill="1" applyBorder="1">
      <alignment/>
      <protection/>
    </xf>
    <xf numFmtId="49" fontId="9" fillId="0" borderId="10" xfId="58" applyNumberFormat="1" applyFont="1" applyFill="1" applyBorder="1" applyAlignment="1">
      <alignment horizontal="right"/>
      <protection/>
    </xf>
    <xf numFmtId="10" fontId="3" fillId="0" borderId="0" xfId="58" applyNumberFormat="1" applyFont="1" applyFill="1">
      <alignment/>
      <protection/>
    </xf>
    <xf numFmtId="0" fontId="50" fillId="0" borderId="0" xfId="58" applyFont="1" applyFill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0" fontId="3" fillId="0" borderId="0" xfId="45" applyFont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0" xfId="59" applyFont="1" applyFill="1" applyBorder="1" applyAlignment="1">
      <alignment horizontal="left" vertical="top"/>
      <protection/>
    </xf>
    <xf numFmtId="0" fontId="10" fillId="0" borderId="10" xfId="59" applyFont="1" applyFill="1" applyBorder="1" applyAlignment="1">
      <alignment horizontal="left"/>
      <protection/>
    </xf>
    <xf numFmtId="0" fontId="9" fillId="0" borderId="17" xfId="59" applyFont="1" applyFill="1" applyBorder="1" applyAlignment="1">
      <alignment horizontal="left"/>
      <protection/>
    </xf>
    <xf numFmtId="0" fontId="9" fillId="0" borderId="12" xfId="59" applyFont="1" applyFill="1" applyBorder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ill="1" applyAlignment="1">
      <alignment horizontal="center"/>
      <protection/>
    </xf>
    <xf numFmtId="0" fontId="9" fillId="0" borderId="10" xfId="59" applyFont="1" applyBorder="1" applyAlignment="1">
      <alignment horizontal="left" vertical="top"/>
      <protection/>
    </xf>
    <xf numFmtId="0" fontId="10" fillId="0" borderId="10" xfId="59" applyFont="1" applyBorder="1" applyAlignment="1">
      <alignment horizontal="left"/>
      <protection/>
    </xf>
    <xf numFmtId="4" fontId="8" fillId="0" borderId="14" xfId="60" applyNumberFormat="1" applyFont="1" applyFill="1" applyBorder="1" applyAlignment="1">
      <alignment horizontal="center" vertical="center" wrapText="1"/>
      <protection/>
    </xf>
    <xf numFmtId="4" fontId="8" fillId="0" borderId="11" xfId="60" applyNumberFormat="1" applyFont="1" applyFill="1" applyBorder="1" applyAlignment="1">
      <alignment horizontal="center" vertical="center" wrapText="1"/>
      <protection/>
    </xf>
    <xf numFmtId="4" fontId="8" fillId="0" borderId="16" xfId="60" applyNumberFormat="1" applyFont="1" applyFill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/>
      <protection/>
    </xf>
    <xf numFmtId="0" fontId="8" fillId="0" borderId="16" xfId="60" applyFont="1" applyFill="1" applyBorder="1" applyAlignment="1">
      <alignment horizontal="center"/>
      <protection/>
    </xf>
    <xf numFmtId="198" fontId="8" fillId="0" borderId="20" xfId="60" applyNumberFormat="1" applyFont="1" applyFill="1" applyBorder="1" applyAlignment="1">
      <alignment horizontal="center" vertical="center" wrapText="1"/>
      <protection/>
    </xf>
    <xf numFmtId="198" fontId="8" fillId="0" borderId="15" xfId="60" applyNumberFormat="1" applyFont="1" applyFill="1" applyBorder="1" applyAlignment="1">
      <alignment horizontal="center" vertical="center" wrapText="1"/>
      <protection/>
    </xf>
    <xf numFmtId="198" fontId="8" fillId="0" borderId="19" xfId="60" applyNumberFormat="1" applyFont="1" applyFill="1" applyBorder="1" applyAlignment="1">
      <alignment horizontal="center" vertical="center" wrapText="1"/>
      <protection/>
    </xf>
    <xf numFmtId="198" fontId="8" fillId="0" borderId="14" xfId="60" applyNumberFormat="1" applyFont="1" applyFill="1" applyBorder="1" applyAlignment="1">
      <alignment horizontal="center" vertical="center" wrapText="1"/>
      <protection/>
    </xf>
    <xf numFmtId="198" fontId="8" fillId="0" borderId="11" xfId="60" applyNumberFormat="1" applyFont="1" applyFill="1" applyBorder="1" applyAlignment="1">
      <alignment horizontal="center" vertical="center" wrapText="1"/>
      <protection/>
    </xf>
    <xf numFmtId="198" fontId="8" fillId="0" borderId="16" xfId="60" applyNumberFormat="1" applyFont="1" applyFill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/>
      <protection/>
    </xf>
    <xf numFmtId="196" fontId="8" fillId="0" borderId="14" xfId="60" applyNumberFormat="1" applyFont="1" applyFill="1" applyBorder="1" applyAlignment="1">
      <alignment horizontal="center" vertical="center" wrapText="1"/>
      <protection/>
    </xf>
    <xf numFmtId="196" fontId="8" fillId="0" borderId="11" xfId="60" applyNumberFormat="1" applyFont="1" applyFill="1" applyBorder="1" applyAlignment="1">
      <alignment horizontal="center" vertical="center" wrapText="1"/>
      <protection/>
    </xf>
    <xf numFmtId="196" fontId="8" fillId="0" borderId="16" xfId="60" applyNumberFormat="1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left"/>
      <protection/>
    </xf>
    <xf numFmtId="0" fontId="8" fillId="0" borderId="17" xfId="60" applyFont="1" applyFill="1" applyBorder="1" applyAlignment="1">
      <alignment horizontal="center"/>
      <protection/>
    </xf>
    <xf numFmtId="0" fontId="8" fillId="0" borderId="12" xfId="60" applyFont="1" applyFill="1" applyBorder="1" applyAlignment="1">
      <alignment horizontal="center"/>
      <protection/>
    </xf>
    <xf numFmtId="3" fontId="8" fillId="0" borderId="14" xfId="60" applyNumberFormat="1" applyFont="1" applyFill="1" applyBorder="1" applyAlignment="1">
      <alignment horizontal="center" vertical="center" wrapText="1"/>
      <protection/>
    </xf>
    <xf numFmtId="3" fontId="8" fillId="0" borderId="11" xfId="60" applyNumberFormat="1" applyFont="1" applyFill="1" applyBorder="1" applyAlignment="1">
      <alignment horizontal="center" vertical="center" wrapText="1"/>
      <protection/>
    </xf>
    <xf numFmtId="3" fontId="8" fillId="0" borderId="16" xfId="60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10" xfId="58" applyFont="1" applyFill="1" applyBorder="1" applyAlignment="1">
      <alignment horizontal="left"/>
      <protection/>
    </xf>
    <xf numFmtId="0" fontId="3" fillId="0" borderId="17" xfId="58" applyFont="1" applyFill="1" applyBorder="1" applyAlignment="1">
      <alignment horizontal="left"/>
      <protection/>
    </xf>
    <xf numFmtId="0" fontId="3" fillId="0" borderId="18" xfId="58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horizontal="left"/>
      <protection/>
    </xf>
    <xf numFmtId="0" fontId="8" fillId="0" borderId="17" xfId="58" applyFont="1" applyFill="1" applyBorder="1" applyAlignment="1">
      <alignment horizontal="left" vertical="center" wrapText="1"/>
      <protection/>
    </xf>
    <xf numFmtId="0" fontId="8" fillId="0" borderId="18" xfId="58" applyFont="1" applyFill="1" applyBorder="1" applyAlignment="1">
      <alignment horizontal="left" vertical="center" wrapText="1"/>
      <protection/>
    </xf>
    <xf numFmtId="0" fontId="8" fillId="0" borderId="12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24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9" fillId="0" borderId="17" xfId="58" applyFont="1" applyFill="1" applyBorder="1" applyAlignment="1">
      <alignment horizontal="left" vertical="center" wrapText="1"/>
      <protection/>
    </xf>
    <xf numFmtId="0" fontId="9" fillId="0" borderId="18" xfId="58" applyFont="1" applyFill="1" applyBorder="1" applyAlignment="1">
      <alignment horizontal="left" vertical="center" wrapText="1"/>
      <protection/>
    </xf>
    <xf numFmtId="0" fontId="9" fillId="0" borderId="12" xfId="58" applyFont="1" applyFill="1" applyBorder="1" applyAlignment="1">
      <alignment horizontal="left" vertical="center" wrapText="1"/>
      <protection/>
    </xf>
    <xf numFmtId="0" fontId="8" fillId="0" borderId="17" xfId="58" applyFont="1" applyFill="1" applyBorder="1" applyAlignment="1">
      <alignment horizontal="lef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"/>
      <protection/>
    </xf>
    <xf numFmtId="0" fontId="8" fillId="0" borderId="16" xfId="58" applyFont="1" applyFill="1" applyBorder="1" applyAlignment="1">
      <alignment horizontal="center"/>
      <protection/>
    </xf>
    <xf numFmtId="0" fontId="8" fillId="0" borderId="17" xfId="58" applyFont="1" applyFill="1" applyBorder="1" applyAlignment="1">
      <alignment horizontal="center"/>
      <protection/>
    </xf>
    <xf numFmtId="0" fontId="8" fillId="0" borderId="18" xfId="58" applyFont="1" applyFill="1" applyBorder="1" applyAlignment="1">
      <alignment horizontal="center"/>
      <protection/>
    </xf>
    <xf numFmtId="0" fontId="8" fillId="0" borderId="12" xfId="58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zvještaj o nerealizovanim dobicima-gubicima za I-III mjesec" xfId="59"/>
    <cellStyle name="Normal_Sheet1" xfId="60"/>
    <cellStyle name="Normal_STRUKTURA ULAGANJA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61">
      <selection activeCell="H62" sqref="H62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70" t="s">
        <v>444</v>
      </c>
      <c r="B1" s="70"/>
    </row>
    <row r="2" spans="1:2" ht="12.75">
      <c r="A2" s="70" t="s">
        <v>445</v>
      </c>
      <c r="B2" s="70"/>
    </row>
    <row r="3" spans="1:2" ht="12.75">
      <c r="A3" s="70" t="s">
        <v>446</v>
      </c>
      <c r="B3" s="70"/>
    </row>
    <row r="4" spans="1:2" ht="12.75">
      <c r="A4" s="70" t="s">
        <v>447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7" spans="1:2" ht="12.75">
      <c r="A7" s="70"/>
      <c r="B7" s="70"/>
    </row>
    <row r="8" spans="1:5" ht="12.75">
      <c r="A8" s="258" t="s">
        <v>242</v>
      </c>
      <c r="B8" s="258"/>
      <c r="C8" s="258"/>
      <c r="D8" s="258"/>
      <c r="E8" s="258"/>
    </row>
    <row r="9" spans="1:5" ht="12.75">
      <c r="A9" s="258" t="s">
        <v>243</v>
      </c>
      <c r="B9" s="258"/>
      <c r="C9" s="258"/>
      <c r="D9" s="258"/>
      <c r="E9" s="258"/>
    </row>
    <row r="10" spans="1:5" ht="12.75">
      <c r="A10" s="259" t="s">
        <v>448</v>
      </c>
      <c r="B10" s="259"/>
      <c r="C10" s="259"/>
      <c r="D10" s="259"/>
      <c r="E10" s="259"/>
    </row>
    <row r="11" spans="1:5" ht="12.75">
      <c r="A11" s="70"/>
      <c r="B11" s="79"/>
      <c r="C11" s="79"/>
      <c r="D11" s="79"/>
      <c r="E11" s="79" t="s">
        <v>55</v>
      </c>
    </row>
    <row r="12" spans="1:5" ht="33.75">
      <c r="A12" s="80" t="s">
        <v>0</v>
      </c>
      <c r="B12" s="80" t="s">
        <v>1</v>
      </c>
      <c r="C12" s="80" t="s">
        <v>2</v>
      </c>
      <c r="D12" s="80" t="s">
        <v>3</v>
      </c>
      <c r="E12" s="80" t="s">
        <v>241</v>
      </c>
    </row>
    <row r="13" spans="1:5" ht="12.75">
      <c r="A13" s="62">
        <v>1</v>
      </c>
      <c r="B13" s="62">
        <v>2</v>
      </c>
      <c r="C13" s="62">
        <v>3</v>
      </c>
      <c r="D13" s="62">
        <v>4</v>
      </c>
      <c r="E13" s="62">
        <v>5</v>
      </c>
    </row>
    <row r="14" spans="1:6" ht="12.75">
      <c r="A14" s="81"/>
      <c r="B14" s="25" t="s">
        <v>244</v>
      </c>
      <c r="C14" s="82" t="s">
        <v>7</v>
      </c>
      <c r="D14" s="75">
        <f>D15+D16+D23+D31+D32</f>
        <v>1726606</v>
      </c>
      <c r="E14" s="75">
        <f>E15+E16+E23+E31+E32</f>
        <v>1749847</v>
      </c>
      <c r="F14" s="31"/>
    </row>
    <row r="15" spans="1:6" ht="22.5">
      <c r="A15" s="80" t="s">
        <v>245</v>
      </c>
      <c r="B15" s="25" t="s">
        <v>246</v>
      </c>
      <c r="C15" s="82" t="s">
        <v>8</v>
      </c>
      <c r="D15" s="75">
        <v>270336</v>
      </c>
      <c r="E15" s="75">
        <v>279759</v>
      </c>
      <c r="F15" s="31"/>
    </row>
    <row r="16" spans="1:6" ht="12.75">
      <c r="A16" s="80"/>
      <c r="B16" s="25" t="s">
        <v>247</v>
      </c>
      <c r="C16" s="82" t="s">
        <v>9</v>
      </c>
      <c r="D16" s="75">
        <f>SUM(D17:D22)</f>
        <v>1401148</v>
      </c>
      <c r="E16" s="75">
        <f>SUM(E17:E22)</f>
        <v>1415716</v>
      </c>
      <c r="F16" s="31"/>
    </row>
    <row r="17" spans="1:6" ht="22.5">
      <c r="A17" s="80" t="s">
        <v>248</v>
      </c>
      <c r="B17" s="54" t="s">
        <v>249</v>
      </c>
      <c r="C17" s="82" t="s">
        <v>10</v>
      </c>
      <c r="D17" s="76">
        <v>435887</v>
      </c>
      <c r="E17" s="76">
        <v>448218</v>
      </c>
      <c r="F17" s="31"/>
    </row>
    <row r="18" spans="1:6" ht="22.5">
      <c r="A18" s="80" t="s">
        <v>250</v>
      </c>
      <c r="B18" s="83" t="s">
        <v>251</v>
      </c>
      <c r="C18" s="82" t="s">
        <v>11</v>
      </c>
      <c r="D18" s="76">
        <v>395261</v>
      </c>
      <c r="E18" s="76">
        <v>397498</v>
      </c>
      <c r="F18" s="31"/>
    </row>
    <row r="19" spans="1:5" ht="22.5">
      <c r="A19" s="80" t="s">
        <v>252</v>
      </c>
      <c r="B19" s="83" t="s">
        <v>253</v>
      </c>
      <c r="C19" s="82" t="s">
        <v>12</v>
      </c>
      <c r="D19" s="76"/>
      <c r="E19" s="76"/>
    </row>
    <row r="20" spans="1:5" ht="22.5">
      <c r="A20" s="80" t="s">
        <v>254</v>
      </c>
      <c r="B20" s="83" t="s">
        <v>255</v>
      </c>
      <c r="C20" s="82" t="s">
        <v>13</v>
      </c>
      <c r="D20" s="76">
        <v>570000</v>
      </c>
      <c r="E20" s="76">
        <v>570000</v>
      </c>
    </row>
    <row r="21" spans="1:5" ht="22.5">
      <c r="A21" s="80" t="s">
        <v>256</v>
      </c>
      <c r="B21" s="83" t="s">
        <v>257</v>
      </c>
      <c r="C21" s="82" t="s">
        <v>14</v>
      </c>
      <c r="D21" s="76"/>
      <c r="E21" s="76"/>
    </row>
    <row r="22" spans="1:5" ht="12.75">
      <c r="A22" s="80">
        <v>250</v>
      </c>
      <c r="B22" s="83" t="s">
        <v>258</v>
      </c>
      <c r="C22" s="82" t="s">
        <v>15</v>
      </c>
      <c r="D22" s="76"/>
      <c r="E22" s="76"/>
    </row>
    <row r="23" spans="1:6" ht="12.75">
      <c r="A23" s="80"/>
      <c r="B23" s="25" t="s">
        <v>259</v>
      </c>
      <c r="C23" s="82" t="s">
        <v>16</v>
      </c>
      <c r="D23" s="76">
        <f>SUM(D24:D30)</f>
        <v>54372</v>
      </c>
      <c r="E23" s="76">
        <f>SUM(E24:E30)</f>
        <v>54372</v>
      </c>
      <c r="F23" s="31"/>
    </row>
    <row r="24" spans="1:6" ht="12.75">
      <c r="A24" s="80">
        <v>300</v>
      </c>
      <c r="B24" s="83" t="s">
        <v>260</v>
      </c>
      <c r="C24" s="82" t="s">
        <v>17</v>
      </c>
      <c r="D24" s="76"/>
      <c r="E24" s="76"/>
      <c r="F24" s="31"/>
    </row>
    <row r="25" spans="1:5" ht="12.75">
      <c r="A25" s="80">
        <v>301</v>
      </c>
      <c r="B25" s="83" t="s">
        <v>261</v>
      </c>
      <c r="C25" s="82" t="s">
        <v>18</v>
      </c>
      <c r="D25" s="76"/>
      <c r="E25" s="76"/>
    </row>
    <row r="26" spans="1:5" ht="12.75">
      <c r="A26" s="80">
        <v>302</v>
      </c>
      <c r="B26" s="83" t="s">
        <v>262</v>
      </c>
      <c r="C26" s="82" t="s">
        <v>19</v>
      </c>
      <c r="D26" s="76"/>
      <c r="E26" s="76"/>
    </row>
    <row r="27" spans="1:5" ht="12.75">
      <c r="A27" s="80">
        <v>303</v>
      </c>
      <c r="B27" s="83" t="s">
        <v>263</v>
      </c>
      <c r="C27" s="82" t="s">
        <v>20</v>
      </c>
      <c r="D27" s="76"/>
      <c r="E27" s="76"/>
    </row>
    <row r="28" spans="1:5" ht="12.75">
      <c r="A28" s="80">
        <v>304</v>
      </c>
      <c r="B28" s="83" t="s">
        <v>264</v>
      </c>
      <c r="C28" s="82" t="s">
        <v>21</v>
      </c>
      <c r="D28" s="76"/>
      <c r="E28" s="76"/>
    </row>
    <row r="29" spans="1:5" ht="12.75">
      <c r="A29" s="80">
        <v>309</v>
      </c>
      <c r="B29" s="83" t="s">
        <v>265</v>
      </c>
      <c r="C29" s="82" t="s">
        <v>22</v>
      </c>
      <c r="D29" s="76">
        <v>54372</v>
      </c>
      <c r="E29" s="76">
        <v>54372</v>
      </c>
    </row>
    <row r="30" spans="1:5" ht="22.5">
      <c r="A30" s="80" t="s">
        <v>266</v>
      </c>
      <c r="B30" s="83" t="s">
        <v>267</v>
      </c>
      <c r="C30" s="82" t="s">
        <v>23</v>
      </c>
      <c r="D30" s="76"/>
      <c r="E30" s="76"/>
    </row>
    <row r="31" spans="1:5" ht="12.75">
      <c r="A31" s="80">
        <v>320</v>
      </c>
      <c r="B31" s="25" t="s">
        <v>268</v>
      </c>
      <c r="C31" s="82" t="s">
        <v>24</v>
      </c>
      <c r="D31" s="76"/>
      <c r="E31" s="76"/>
    </row>
    <row r="32" spans="1:5" ht="12.75">
      <c r="A32" s="80">
        <v>33</v>
      </c>
      <c r="B32" s="25" t="s">
        <v>269</v>
      </c>
      <c r="C32" s="82" t="s">
        <v>25</v>
      </c>
      <c r="D32" s="75">
        <v>750</v>
      </c>
      <c r="E32" s="75">
        <v>0</v>
      </c>
    </row>
    <row r="33" spans="1:5" ht="12.75">
      <c r="A33" s="80"/>
      <c r="B33" s="25" t="s">
        <v>270</v>
      </c>
      <c r="C33" s="82" t="s">
        <v>26</v>
      </c>
      <c r="D33" s="75">
        <f>D34+D38+D43+D44+D47+D50+D51+D52</f>
        <v>7719</v>
      </c>
      <c r="E33" s="75">
        <f>E34+E38+E43+E44+E47+E50+E51+E52</f>
        <v>13030</v>
      </c>
    </row>
    <row r="34" spans="1:5" ht="12.75">
      <c r="A34" s="80">
        <v>40</v>
      </c>
      <c r="B34" s="25" t="s">
        <v>271</v>
      </c>
      <c r="C34" s="82" t="s">
        <v>27</v>
      </c>
      <c r="D34" s="75">
        <f>SUM(D35:D37)</f>
        <v>0</v>
      </c>
      <c r="E34" s="75">
        <f>SUM(E35:E37)</f>
        <v>5170</v>
      </c>
    </row>
    <row r="35" spans="1:5" ht="12.75">
      <c r="A35" s="80">
        <v>400.401</v>
      </c>
      <c r="B35" s="83" t="s">
        <v>272</v>
      </c>
      <c r="C35" s="82" t="s">
        <v>28</v>
      </c>
      <c r="D35" s="76"/>
      <c r="E35" s="76">
        <v>5170</v>
      </c>
    </row>
    <row r="36" spans="1:5" ht="12.75">
      <c r="A36" s="80">
        <v>403</v>
      </c>
      <c r="B36" s="83" t="s">
        <v>273</v>
      </c>
      <c r="C36" s="82" t="s">
        <v>29</v>
      </c>
      <c r="D36" s="76"/>
      <c r="E36" s="76"/>
    </row>
    <row r="37" spans="1:5" ht="12.75">
      <c r="A37" s="80">
        <v>404</v>
      </c>
      <c r="B37" s="83" t="s">
        <v>274</v>
      </c>
      <c r="C37" s="82" t="s">
        <v>30</v>
      </c>
      <c r="D37" s="76"/>
      <c r="E37" s="76"/>
    </row>
    <row r="38" spans="1:5" ht="12.75">
      <c r="A38" s="80">
        <v>41</v>
      </c>
      <c r="B38" s="25" t="s">
        <v>275</v>
      </c>
      <c r="C38" s="82" t="s">
        <v>31</v>
      </c>
      <c r="D38" s="76">
        <f>SUM(D39:D42)</f>
        <v>498</v>
      </c>
      <c r="E38" s="76">
        <f>SUM(E39:E42)</f>
        <v>1474</v>
      </c>
    </row>
    <row r="39" spans="1:5" ht="12.75">
      <c r="A39" s="80">
        <v>410</v>
      </c>
      <c r="B39" s="83" t="s">
        <v>276</v>
      </c>
      <c r="C39" s="82" t="s">
        <v>32</v>
      </c>
      <c r="D39" s="76"/>
      <c r="E39" s="76">
        <v>137</v>
      </c>
    </row>
    <row r="40" spans="1:5" ht="12.75">
      <c r="A40" s="80">
        <v>414</v>
      </c>
      <c r="B40" s="83" t="s">
        <v>277</v>
      </c>
      <c r="C40" s="82" t="s">
        <v>33</v>
      </c>
      <c r="D40" s="76"/>
      <c r="E40" s="76"/>
    </row>
    <row r="41" spans="1:5" ht="12.75">
      <c r="A41" s="80">
        <v>415</v>
      </c>
      <c r="B41" s="83" t="s">
        <v>278</v>
      </c>
      <c r="C41" s="82" t="s">
        <v>34</v>
      </c>
      <c r="D41" s="76"/>
      <c r="E41" s="76"/>
    </row>
    <row r="42" spans="1:5" ht="22.5">
      <c r="A42" s="80" t="s">
        <v>279</v>
      </c>
      <c r="B42" s="83" t="s">
        <v>280</v>
      </c>
      <c r="C42" s="82" t="s">
        <v>35</v>
      </c>
      <c r="D42" s="75">
        <v>498</v>
      </c>
      <c r="E42" s="75">
        <v>1337</v>
      </c>
    </row>
    <row r="43" spans="1:5" ht="22.5">
      <c r="A43" s="80" t="s">
        <v>281</v>
      </c>
      <c r="B43" s="25" t="s">
        <v>282</v>
      </c>
      <c r="C43" s="82" t="s">
        <v>36</v>
      </c>
      <c r="D43" s="75">
        <v>7221</v>
      </c>
      <c r="E43" s="75">
        <v>6386</v>
      </c>
    </row>
    <row r="44" spans="1:5" ht="12.75">
      <c r="A44" s="80">
        <v>43</v>
      </c>
      <c r="B44" s="25" t="s">
        <v>283</v>
      </c>
      <c r="C44" s="82" t="s">
        <v>37</v>
      </c>
      <c r="D44" s="75">
        <f>D45+D46</f>
        <v>0</v>
      </c>
      <c r="E44" s="75">
        <f>E45+E46</f>
        <v>0</v>
      </c>
    </row>
    <row r="45" spans="1:5" ht="12.75">
      <c r="A45" s="80">
        <v>430</v>
      </c>
      <c r="B45" s="83" t="s">
        <v>284</v>
      </c>
      <c r="C45" s="82" t="s">
        <v>38</v>
      </c>
      <c r="D45" s="75"/>
      <c r="E45" s="75"/>
    </row>
    <row r="46" spans="1:5" ht="12.75">
      <c r="A46" s="80">
        <v>431.439</v>
      </c>
      <c r="B46" s="83" t="s">
        <v>285</v>
      </c>
      <c r="C46" s="82" t="s">
        <v>39</v>
      </c>
      <c r="D46" s="75"/>
      <c r="E46" s="75"/>
    </row>
    <row r="47" spans="1:5" ht="12.75">
      <c r="A47" s="80">
        <v>44</v>
      </c>
      <c r="B47" s="25" t="s">
        <v>286</v>
      </c>
      <c r="C47" s="82" t="s">
        <v>40</v>
      </c>
      <c r="D47" s="75">
        <f>D48+D49</f>
        <v>0</v>
      </c>
      <c r="E47" s="75">
        <f>E48+E49</f>
        <v>0</v>
      </c>
    </row>
    <row r="48" spans="1:5" ht="12.75">
      <c r="A48" s="80">
        <v>440.441</v>
      </c>
      <c r="B48" s="83" t="s">
        <v>287</v>
      </c>
      <c r="C48" s="82" t="s">
        <v>41</v>
      </c>
      <c r="D48" s="75"/>
      <c r="E48" s="75"/>
    </row>
    <row r="49" spans="1:5" ht="12.75">
      <c r="A49" s="80">
        <v>449</v>
      </c>
      <c r="B49" s="83" t="s">
        <v>288</v>
      </c>
      <c r="C49" s="82" t="s">
        <v>42</v>
      </c>
      <c r="D49" s="75"/>
      <c r="E49" s="75"/>
    </row>
    <row r="50" spans="1:5" ht="12.75">
      <c r="A50" s="80">
        <v>450</v>
      </c>
      <c r="B50" s="25" t="s">
        <v>289</v>
      </c>
      <c r="C50" s="82" t="s">
        <v>43</v>
      </c>
      <c r="D50" s="75"/>
      <c r="E50" s="75"/>
    </row>
    <row r="51" spans="1:5" ht="12.75">
      <c r="A51" s="80">
        <v>460</v>
      </c>
      <c r="B51" s="25" t="s">
        <v>290</v>
      </c>
      <c r="C51" s="82" t="s">
        <v>44</v>
      </c>
      <c r="D51" s="75"/>
      <c r="E51" s="75"/>
    </row>
    <row r="52" spans="1:5" ht="12.75">
      <c r="A52" s="80">
        <v>47</v>
      </c>
      <c r="B52" s="25" t="s">
        <v>291</v>
      </c>
      <c r="C52" s="82" t="s">
        <v>45</v>
      </c>
      <c r="D52" s="75"/>
      <c r="E52" s="75"/>
    </row>
    <row r="53" spans="1:5" ht="12.75">
      <c r="A53" s="80"/>
      <c r="B53" s="25" t="s">
        <v>292</v>
      </c>
      <c r="C53" s="82" t="s">
        <v>46</v>
      </c>
      <c r="D53" s="75">
        <f>D14-D33</f>
        <v>1718887</v>
      </c>
      <c r="E53" s="75">
        <f>E14-E33</f>
        <v>1736817</v>
      </c>
    </row>
    <row r="54" spans="1:5" ht="12.75" customHeight="1">
      <c r="A54" s="80"/>
      <c r="B54" s="49" t="s">
        <v>339</v>
      </c>
      <c r="C54" s="82" t="s">
        <v>47</v>
      </c>
      <c r="D54" s="75">
        <f>SUM(D56-D70+D61+D73+D67)</f>
        <v>1718887</v>
      </c>
      <c r="E54" s="75">
        <f>SUM(E56-E70+E61+E73+E67)</f>
        <v>1436817</v>
      </c>
    </row>
    <row r="55" spans="1:5" ht="12.75">
      <c r="A55" s="80">
        <v>51</v>
      </c>
      <c r="B55" s="25" t="s">
        <v>293</v>
      </c>
      <c r="C55" s="82" t="s">
        <v>48</v>
      </c>
      <c r="D55" s="75">
        <f>D56+D57</f>
        <v>2548232</v>
      </c>
      <c r="E55" s="75">
        <f>E56+E57</f>
        <v>2248232</v>
      </c>
    </row>
    <row r="56" spans="1:5" ht="12.75">
      <c r="A56" s="80">
        <v>510</v>
      </c>
      <c r="B56" s="83" t="s">
        <v>294</v>
      </c>
      <c r="C56" s="82" t="s">
        <v>49</v>
      </c>
      <c r="D56" s="75">
        <v>2548232</v>
      </c>
      <c r="E56" s="75">
        <v>2248232</v>
      </c>
    </row>
    <row r="57" spans="1:6" ht="12.75">
      <c r="A57" s="80">
        <v>512</v>
      </c>
      <c r="B57" s="83" t="s">
        <v>295</v>
      </c>
      <c r="C57" s="82" t="s">
        <v>296</v>
      </c>
      <c r="D57" s="75"/>
      <c r="E57" s="75"/>
      <c r="F57" s="31"/>
    </row>
    <row r="58" spans="1:5" ht="12.75">
      <c r="A58" s="80">
        <v>52</v>
      </c>
      <c r="B58" s="42" t="s">
        <v>297</v>
      </c>
      <c r="C58" s="82" t="s">
        <v>318</v>
      </c>
      <c r="D58" s="75">
        <f>D59+D60</f>
        <v>0</v>
      </c>
      <c r="E58" s="75">
        <f>E59+E60</f>
        <v>0</v>
      </c>
    </row>
    <row r="59" spans="1:5" ht="12.75">
      <c r="A59" s="80">
        <v>520</v>
      </c>
      <c r="B59" s="83" t="s">
        <v>298</v>
      </c>
      <c r="C59" s="82" t="s">
        <v>319</v>
      </c>
      <c r="D59" s="75"/>
      <c r="E59" s="75"/>
    </row>
    <row r="60" spans="1:5" ht="12.75">
      <c r="A60" s="80">
        <v>521</v>
      </c>
      <c r="B60" s="83" t="s">
        <v>299</v>
      </c>
      <c r="C60" s="82" t="s">
        <v>320</v>
      </c>
      <c r="D60" s="75"/>
      <c r="E60" s="75"/>
    </row>
    <row r="61" spans="1:5" ht="12.75">
      <c r="A61" s="80">
        <v>53</v>
      </c>
      <c r="B61" s="25" t="s">
        <v>300</v>
      </c>
      <c r="C61" s="82" t="s">
        <v>321</v>
      </c>
      <c r="D61" s="75">
        <f>SUM(D62:D65)</f>
        <v>-166481</v>
      </c>
      <c r="E61" s="75">
        <f>SUM(E62:E65)</f>
        <v>-167968</v>
      </c>
    </row>
    <row r="62" spans="1:5" ht="22.5">
      <c r="A62" s="80">
        <v>530</v>
      </c>
      <c r="B62" s="54" t="s">
        <v>301</v>
      </c>
      <c r="C62" s="82" t="s">
        <v>322</v>
      </c>
      <c r="D62" s="75">
        <v>-166481</v>
      </c>
      <c r="E62" s="75">
        <v>-167968</v>
      </c>
    </row>
    <row r="63" spans="1:5" ht="12.75">
      <c r="A63" s="80">
        <v>531</v>
      </c>
      <c r="B63" s="83" t="s">
        <v>302</v>
      </c>
      <c r="C63" s="82" t="s">
        <v>323</v>
      </c>
      <c r="D63" s="75"/>
      <c r="E63" s="75"/>
    </row>
    <row r="64" spans="1:5" ht="12.75">
      <c r="A64" s="84">
        <v>533</v>
      </c>
      <c r="B64" s="83" t="s">
        <v>303</v>
      </c>
      <c r="C64" s="82" t="s">
        <v>324</v>
      </c>
      <c r="D64" s="75"/>
      <c r="E64" s="75"/>
    </row>
    <row r="65" spans="1:5" ht="12.75">
      <c r="A65" s="84">
        <v>533</v>
      </c>
      <c r="B65" s="83" t="s">
        <v>340</v>
      </c>
      <c r="C65" s="82" t="s">
        <v>325</v>
      </c>
      <c r="D65" s="75"/>
      <c r="E65" s="75"/>
    </row>
    <row r="66" spans="1:5" ht="12.75">
      <c r="A66" s="80">
        <v>54</v>
      </c>
      <c r="B66" s="43" t="s">
        <v>304</v>
      </c>
      <c r="C66" s="82" t="s">
        <v>326</v>
      </c>
      <c r="D66" s="75"/>
      <c r="E66" s="75"/>
    </row>
    <row r="67" spans="1:5" ht="12.75">
      <c r="A67" s="80">
        <v>55</v>
      </c>
      <c r="B67" s="25" t="s">
        <v>305</v>
      </c>
      <c r="C67" s="82" t="s">
        <v>327</v>
      </c>
      <c r="D67" s="75">
        <f>D68+D69</f>
        <v>0</v>
      </c>
      <c r="E67" s="75">
        <f>E68+E69</f>
        <v>60427</v>
      </c>
    </row>
    <row r="68" spans="1:5" ht="12.75">
      <c r="A68" s="84">
        <v>550</v>
      </c>
      <c r="B68" s="83" t="s">
        <v>306</v>
      </c>
      <c r="C68" s="82" t="s">
        <v>328</v>
      </c>
      <c r="D68" s="75"/>
      <c r="E68" s="75"/>
    </row>
    <row r="69" spans="1:7" ht="12.75">
      <c r="A69" s="85">
        <v>551</v>
      </c>
      <c r="B69" s="83" t="s">
        <v>307</v>
      </c>
      <c r="C69" s="82" t="s">
        <v>329</v>
      </c>
      <c r="D69" s="75"/>
      <c r="E69" s="75">
        <v>60427</v>
      </c>
      <c r="F69" s="90"/>
      <c r="G69" s="19"/>
    </row>
    <row r="70" spans="1:5" ht="12.75">
      <c r="A70" s="85">
        <v>56</v>
      </c>
      <c r="B70" s="25" t="s">
        <v>308</v>
      </c>
      <c r="C70" s="82" t="s">
        <v>330</v>
      </c>
      <c r="D70" s="71">
        <f>D71+D72</f>
        <v>243146</v>
      </c>
      <c r="E70" s="75">
        <f>E71+E72</f>
        <v>296487</v>
      </c>
    </row>
    <row r="71" spans="1:5" ht="12.75">
      <c r="A71" s="84">
        <v>560</v>
      </c>
      <c r="B71" s="83" t="s">
        <v>309</v>
      </c>
      <c r="C71" s="82" t="s">
        <v>331</v>
      </c>
      <c r="D71" s="71">
        <v>236060</v>
      </c>
      <c r="E71" s="75">
        <v>296487</v>
      </c>
    </row>
    <row r="72" spans="1:5" ht="12.75">
      <c r="A72" s="86">
        <v>561</v>
      </c>
      <c r="B72" s="87" t="s">
        <v>310</v>
      </c>
      <c r="C72" s="82" t="s">
        <v>332</v>
      </c>
      <c r="D72" s="72">
        <v>7086</v>
      </c>
      <c r="E72" s="77">
        <v>0</v>
      </c>
    </row>
    <row r="73" spans="1:5" ht="12.75">
      <c r="A73" s="85">
        <v>57</v>
      </c>
      <c r="B73" s="43" t="s">
        <v>311</v>
      </c>
      <c r="C73" s="82" t="s">
        <v>333</v>
      </c>
      <c r="D73" s="72">
        <f>D74+D75</f>
        <v>-419718</v>
      </c>
      <c r="E73" s="77">
        <f>E74+E75</f>
        <v>-407387</v>
      </c>
    </row>
    <row r="74" spans="1:5" ht="22.5">
      <c r="A74" s="85">
        <v>570</v>
      </c>
      <c r="B74" s="54" t="s">
        <v>312</v>
      </c>
      <c r="C74" s="82" t="s">
        <v>334</v>
      </c>
      <c r="D74" s="77"/>
      <c r="E74" s="77"/>
    </row>
    <row r="75" spans="1:5" ht="22.5">
      <c r="A75" s="85">
        <v>571</v>
      </c>
      <c r="B75" s="54" t="s">
        <v>313</v>
      </c>
      <c r="C75" s="82" t="s">
        <v>335</v>
      </c>
      <c r="D75" s="75">
        <v>-419718</v>
      </c>
      <c r="E75" s="75">
        <v>-407387</v>
      </c>
    </row>
    <row r="76" spans="1:5" ht="12.75">
      <c r="A76" s="83"/>
      <c r="B76" s="43" t="s">
        <v>314</v>
      </c>
      <c r="C76" s="82" t="s">
        <v>336</v>
      </c>
      <c r="D76" s="75">
        <v>2548232</v>
      </c>
      <c r="E76" s="75">
        <v>2548232</v>
      </c>
    </row>
    <row r="77" spans="1:5" ht="12.75">
      <c r="A77" s="83"/>
      <c r="B77" s="43" t="s">
        <v>315</v>
      </c>
      <c r="C77" s="82" t="s">
        <v>337</v>
      </c>
      <c r="D77" s="78">
        <f>D53/D76</f>
        <v>0.6745410151038053</v>
      </c>
      <c r="E77" s="78">
        <v>0.63</v>
      </c>
    </row>
    <row r="78" spans="1:6" ht="22.5">
      <c r="A78" s="83"/>
      <c r="B78" s="43" t="s">
        <v>316</v>
      </c>
      <c r="C78" s="82" t="s">
        <v>338</v>
      </c>
      <c r="D78" s="75"/>
      <c r="E78" s="75"/>
      <c r="F78" s="40"/>
    </row>
    <row r="79" spans="1:5" ht="12.75">
      <c r="A79" s="1"/>
      <c r="B79" s="83" t="s">
        <v>317</v>
      </c>
      <c r="C79" s="82" t="s">
        <v>341</v>
      </c>
      <c r="D79" s="38"/>
      <c r="E79" s="38"/>
    </row>
    <row r="80" spans="5:6" ht="12.75">
      <c r="E80" s="45"/>
      <c r="F80" s="70"/>
    </row>
    <row r="81" spans="1:6" ht="26.25" customHeight="1">
      <c r="A81" s="70" t="s">
        <v>240</v>
      </c>
      <c r="B81" s="261" t="s">
        <v>440</v>
      </c>
      <c r="C81" s="261"/>
      <c r="D81" s="260" t="s">
        <v>342</v>
      </c>
      <c r="E81" s="260"/>
      <c r="F81" s="70"/>
    </row>
    <row r="82" spans="1:6" ht="12.75">
      <c r="A82" s="70" t="s">
        <v>449</v>
      </c>
      <c r="F82" s="70"/>
    </row>
    <row r="83" spans="4:6" ht="12.75">
      <c r="D83" s="88"/>
      <c r="E83" s="51"/>
      <c r="F83" s="70"/>
    </row>
    <row r="84" spans="4:6" ht="12.75">
      <c r="D84" s="89"/>
      <c r="E84" s="45"/>
      <c r="F84" s="70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F73" sqref="F73"/>
    </sheetView>
  </sheetViews>
  <sheetFormatPr defaultColWidth="9.140625" defaultRowHeight="12.75"/>
  <cols>
    <col min="1" max="1" width="28.7109375" style="129" customWidth="1"/>
    <col min="2" max="2" width="9.140625" style="129" customWidth="1"/>
    <col min="3" max="3" width="5.28125" style="129" customWidth="1"/>
    <col min="4" max="4" width="7.8515625" style="129" customWidth="1"/>
    <col min="5" max="5" width="5.140625" style="129" customWidth="1"/>
    <col min="6" max="6" width="8.8515625" style="129" customWidth="1"/>
    <col min="7" max="7" width="5.140625" style="129" customWidth="1"/>
    <col min="8" max="8" width="12.00390625" style="129" customWidth="1"/>
    <col min="9" max="9" width="5.57421875" style="129" customWidth="1"/>
    <col min="10" max="10" width="10.7109375" style="129" customWidth="1"/>
    <col min="11" max="11" width="5.140625" style="129" customWidth="1"/>
    <col min="12" max="12" width="12.8515625" style="129" customWidth="1"/>
    <col min="13" max="13" width="5.8515625" style="129" customWidth="1"/>
    <col min="14" max="14" width="10.7109375" style="129" customWidth="1"/>
    <col min="15" max="15" width="5.28125" style="129" customWidth="1"/>
    <col min="16" max="16" width="10.57421875" style="129" bestFit="1" customWidth="1"/>
    <col min="17" max="16384" width="9.140625" style="227" customWidth="1"/>
  </cols>
  <sheetData>
    <row r="1" spans="1:18" s="129" customFormat="1" ht="12.75">
      <c r="A1" s="331" t="s">
        <v>437</v>
      </c>
      <c r="B1" s="331"/>
      <c r="C1" s="331"/>
      <c r="D1" s="331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R1" s="128"/>
    </row>
    <row r="2" spans="1:18" s="129" customFormat="1" ht="12.75">
      <c r="A2" s="130" t="s">
        <v>464</v>
      </c>
      <c r="B2" s="130"/>
      <c r="C2" s="130"/>
      <c r="D2" s="130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128"/>
    </row>
    <row r="3" spans="1:18" s="129" customFormat="1" ht="12.75">
      <c r="A3" s="331" t="s">
        <v>523</v>
      </c>
      <c r="B3" s="331"/>
      <c r="C3" s="331"/>
      <c r="D3" s="331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1"/>
      <c r="R3" s="131"/>
    </row>
    <row r="4" spans="1:18" s="129" customFormat="1" ht="12.75">
      <c r="A4" s="130" t="s">
        <v>438</v>
      </c>
      <c r="B4" s="126"/>
      <c r="C4" s="126"/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31"/>
      <c r="R4" s="131"/>
    </row>
    <row r="5" spans="1:18" s="129" customFormat="1" ht="12.75">
      <c r="A5" s="130" t="s">
        <v>439</v>
      </c>
      <c r="B5" s="126"/>
      <c r="C5" s="126"/>
      <c r="D5" s="126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31"/>
      <c r="R5" s="131"/>
    </row>
    <row r="6" spans="1:18" s="129" customFormat="1" ht="12.75">
      <c r="A6" s="130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31"/>
      <c r="R6" s="131"/>
    </row>
    <row r="7" spans="1:18" s="129" customFormat="1" ht="12.75">
      <c r="A7" s="130" t="s">
        <v>524</v>
      </c>
      <c r="B7" s="132"/>
      <c r="C7" s="132"/>
      <c r="D7" s="133"/>
      <c r="E7" s="132"/>
      <c r="F7" s="134"/>
      <c r="G7" s="132"/>
      <c r="H7" s="132"/>
      <c r="I7" s="132"/>
      <c r="J7" s="130"/>
      <c r="K7" s="130"/>
      <c r="L7" s="130"/>
      <c r="M7" s="130"/>
      <c r="N7" s="130"/>
      <c r="O7" s="130"/>
      <c r="P7" s="130"/>
      <c r="Q7" s="131"/>
      <c r="R7" s="131"/>
    </row>
    <row r="8" spans="1:18" s="129" customFormat="1" ht="12.75" customHeight="1">
      <c r="A8" s="130"/>
      <c r="B8" s="132"/>
      <c r="C8" s="132"/>
      <c r="D8" s="133"/>
      <c r="E8" s="132"/>
      <c r="F8" s="134"/>
      <c r="G8" s="132"/>
      <c r="H8" s="132"/>
      <c r="I8" s="132"/>
      <c r="J8" s="130"/>
      <c r="K8" s="130"/>
      <c r="L8" s="130"/>
      <c r="M8" s="130"/>
      <c r="N8" s="130"/>
      <c r="O8" s="130"/>
      <c r="P8" s="130"/>
      <c r="Q8" s="131"/>
      <c r="R8" s="131"/>
    </row>
    <row r="9" spans="1:18" s="129" customFormat="1" ht="12.75" customHeight="1">
      <c r="A9" s="332" t="s">
        <v>525</v>
      </c>
      <c r="B9" s="333"/>
      <c r="C9" s="311" t="s">
        <v>2</v>
      </c>
      <c r="D9" s="334" t="s">
        <v>192</v>
      </c>
      <c r="E9" s="311" t="s">
        <v>2</v>
      </c>
      <c r="F9" s="328" t="s">
        <v>526</v>
      </c>
      <c r="G9" s="311" t="s">
        <v>2</v>
      </c>
      <c r="H9" s="323" t="s">
        <v>527</v>
      </c>
      <c r="I9" s="311" t="s">
        <v>2</v>
      </c>
      <c r="J9" s="328" t="s">
        <v>528</v>
      </c>
      <c r="K9" s="311" t="s">
        <v>2</v>
      </c>
      <c r="L9" s="308" t="s">
        <v>193</v>
      </c>
      <c r="M9" s="311" t="s">
        <v>2</v>
      </c>
      <c r="N9" s="314" t="s">
        <v>529</v>
      </c>
      <c r="O9" s="311" t="s">
        <v>2</v>
      </c>
      <c r="P9" s="317" t="s">
        <v>530</v>
      </c>
      <c r="Q9" s="131"/>
      <c r="R9" s="131"/>
    </row>
    <row r="10" spans="1:18" s="129" customFormat="1" ht="12.75">
      <c r="A10" s="320" t="s">
        <v>531</v>
      </c>
      <c r="B10" s="323" t="s">
        <v>532</v>
      </c>
      <c r="C10" s="312"/>
      <c r="D10" s="335"/>
      <c r="E10" s="312"/>
      <c r="F10" s="329"/>
      <c r="G10" s="312"/>
      <c r="H10" s="324"/>
      <c r="I10" s="312"/>
      <c r="J10" s="329"/>
      <c r="K10" s="312"/>
      <c r="L10" s="309"/>
      <c r="M10" s="312"/>
      <c r="N10" s="315"/>
      <c r="O10" s="312"/>
      <c r="P10" s="318"/>
      <c r="Q10" s="131"/>
      <c r="R10" s="131"/>
    </row>
    <row r="11" spans="1:18" s="129" customFormat="1" ht="12.75">
      <c r="A11" s="321"/>
      <c r="B11" s="324"/>
      <c r="C11" s="312"/>
      <c r="D11" s="335"/>
      <c r="E11" s="312"/>
      <c r="F11" s="329"/>
      <c r="G11" s="312"/>
      <c r="H11" s="324"/>
      <c r="I11" s="312"/>
      <c r="J11" s="329"/>
      <c r="K11" s="312"/>
      <c r="L11" s="309"/>
      <c r="M11" s="312"/>
      <c r="N11" s="315"/>
      <c r="O11" s="312"/>
      <c r="P11" s="318"/>
      <c r="Q11" s="131"/>
      <c r="R11" s="131"/>
    </row>
    <row r="12" spans="1:18" s="129" customFormat="1" ht="12.75">
      <c r="A12" s="322"/>
      <c r="B12" s="325"/>
      <c r="C12" s="312"/>
      <c r="D12" s="336"/>
      <c r="E12" s="312"/>
      <c r="F12" s="330"/>
      <c r="G12" s="312"/>
      <c r="H12" s="325"/>
      <c r="I12" s="312"/>
      <c r="J12" s="330"/>
      <c r="K12" s="312"/>
      <c r="L12" s="310"/>
      <c r="M12" s="312"/>
      <c r="N12" s="316"/>
      <c r="O12" s="312"/>
      <c r="P12" s="319"/>
      <c r="Q12" s="131"/>
      <c r="R12" s="131"/>
    </row>
    <row r="13" spans="1:18" s="129" customFormat="1" ht="12.75">
      <c r="A13" s="326">
        <v>1</v>
      </c>
      <c r="B13" s="327"/>
      <c r="C13" s="313"/>
      <c r="D13" s="136">
        <v>2</v>
      </c>
      <c r="E13" s="313"/>
      <c r="F13" s="137">
        <v>3</v>
      </c>
      <c r="G13" s="313"/>
      <c r="H13" s="135">
        <v>4</v>
      </c>
      <c r="I13" s="313"/>
      <c r="J13" s="137">
        <v>5</v>
      </c>
      <c r="K13" s="313"/>
      <c r="L13" s="138">
        <v>6</v>
      </c>
      <c r="M13" s="313"/>
      <c r="N13" s="137">
        <v>7</v>
      </c>
      <c r="O13" s="313"/>
      <c r="P13" s="137">
        <v>8</v>
      </c>
      <c r="Q13" s="131"/>
      <c r="R13" s="131"/>
    </row>
    <row r="14" spans="1:18" s="129" customFormat="1" ht="12.75">
      <c r="A14" s="139" t="s">
        <v>533</v>
      </c>
      <c r="B14" s="140"/>
      <c r="C14" s="141">
        <v>601</v>
      </c>
      <c r="D14" s="142"/>
      <c r="E14" s="141">
        <v>612</v>
      </c>
      <c r="F14" s="143"/>
      <c r="G14" s="141">
        <v>623</v>
      </c>
      <c r="H14" s="144"/>
      <c r="I14" s="141">
        <v>634</v>
      </c>
      <c r="J14" s="143"/>
      <c r="K14" s="141">
        <v>645</v>
      </c>
      <c r="L14" s="145"/>
      <c r="M14" s="141">
        <v>656</v>
      </c>
      <c r="N14" s="146"/>
      <c r="O14" s="141">
        <v>667</v>
      </c>
      <c r="P14" s="147"/>
      <c r="Q14" s="131"/>
      <c r="R14" s="131"/>
    </row>
    <row r="15" spans="1:16" s="129" customFormat="1" ht="12.75">
      <c r="A15" s="148" t="s">
        <v>534</v>
      </c>
      <c r="B15" s="149"/>
      <c r="C15" s="150">
        <v>602</v>
      </c>
      <c r="D15" s="151"/>
      <c r="E15" s="150">
        <v>613</v>
      </c>
      <c r="F15" s="152"/>
      <c r="G15" s="150">
        <v>624</v>
      </c>
      <c r="H15" s="149"/>
      <c r="I15" s="150">
        <v>635</v>
      </c>
      <c r="J15" s="152"/>
      <c r="K15" s="150">
        <v>646</v>
      </c>
      <c r="L15" s="153"/>
      <c r="M15" s="150">
        <v>657</v>
      </c>
      <c r="N15" s="154"/>
      <c r="O15" s="150">
        <v>668</v>
      </c>
      <c r="P15" s="154"/>
    </row>
    <row r="16" spans="1:16" s="129" customFormat="1" ht="12.75">
      <c r="A16" s="155" t="s">
        <v>535</v>
      </c>
      <c r="B16" s="156" t="s">
        <v>480</v>
      </c>
      <c r="C16" s="157"/>
      <c r="D16" s="156">
        <v>100000</v>
      </c>
      <c r="E16" s="157"/>
      <c r="F16" s="158">
        <v>0.045</v>
      </c>
      <c r="G16" s="157"/>
      <c r="H16" s="159">
        <v>4500</v>
      </c>
      <c r="I16" s="157"/>
      <c r="J16" s="160">
        <v>0</v>
      </c>
      <c r="K16" s="157"/>
      <c r="L16" s="161">
        <v>0</v>
      </c>
      <c r="M16" s="157"/>
      <c r="N16" s="162">
        <v>0.013716</v>
      </c>
      <c r="O16" s="157"/>
      <c r="P16" s="162">
        <v>0</v>
      </c>
    </row>
    <row r="17" spans="1:16" s="129" customFormat="1" ht="12.75">
      <c r="A17" s="155" t="s">
        <v>535</v>
      </c>
      <c r="B17" s="156" t="s">
        <v>480</v>
      </c>
      <c r="C17" s="157"/>
      <c r="D17" s="156">
        <v>315746</v>
      </c>
      <c r="E17" s="157"/>
      <c r="F17" s="158">
        <v>0.1035</v>
      </c>
      <c r="G17" s="157"/>
      <c r="H17" s="159">
        <v>32679.87</v>
      </c>
      <c r="I17" s="157"/>
      <c r="J17" s="160">
        <v>0</v>
      </c>
      <c r="K17" s="157"/>
      <c r="L17" s="161">
        <v>0</v>
      </c>
      <c r="M17" s="157"/>
      <c r="N17" s="162">
        <v>0.043307</v>
      </c>
      <c r="O17" s="157"/>
      <c r="P17" s="162">
        <v>0</v>
      </c>
    </row>
    <row r="18" spans="1:16" s="129" customFormat="1" ht="12.75">
      <c r="A18" s="155" t="s">
        <v>536</v>
      </c>
      <c r="B18" s="156" t="s">
        <v>481</v>
      </c>
      <c r="C18" s="157"/>
      <c r="D18" s="156">
        <v>1306</v>
      </c>
      <c r="E18" s="157"/>
      <c r="F18" s="158">
        <v>0.6531</v>
      </c>
      <c r="G18" s="157"/>
      <c r="H18" s="159">
        <v>852.89</v>
      </c>
      <c r="I18" s="157"/>
      <c r="J18" s="160">
        <v>1.99</v>
      </c>
      <c r="K18" s="157"/>
      <c r="L18" s="161">
        <v>2598.94</v>
      </c>
      <c r="M18" s="157"/>
      <c r="N18" s="162">
        <v>0.005857</v>
      </c>
      <c r="O18" s="157"/>
      <c r="P18" s="162">
        <v>0.150523</v>
      </c>
    </row>
    <row r="19" spans="1:16" s="129" customFormat="1" ht="12.75">
      <c r="A19" s="155" t="s">
        <v>537</v>
      </c>
      <c r="B19" s="156" t="s">
        <v>482</v>
      </c>
      <c r="C19" s="157"/>
      <c r="D19" s="156">
        <v>28971</v>
      </c>
      <c r="E19" s="157"/>
      <c r="F19" s="158">
        <v>1.7018</v>
      </c>
      <c r="G19" s="157"/>
      <c r="H19" s="159">
        <v>49302.12</v>
      </c>
      <c r="I19" s="157"/>
      <c r="J19" s="160">
        <v>0.2397</v>
      </c>
      <c r="K19" s="157"/>
      <c r="L19" s="161">
        <v>6944.35</v>
      </c>
      <c r="M19" s="157"/>
      <c r="N19" s="162">
        <v>0.183408</v>
      </c>
      <c r="O19" s="157"/>
      <c r="P19" s="162">
        <v>0.402196</v>
      </c>
    </row>
    <row r="20" spans="1:16" s="129" customFormat="1" ht="12.75">
      <c r="A20" s="163" t="s">
        <v>538</v>
      </c>
      <c r="B20" s="156" t="s">
        <v>483</v>
      </c>
      <c r="C20" s="157"/>
      <c r="D20" s="156">
        <v>41540</v>
      </c>
      <c r="E20" s="157"/>
      <c r="F20" s="158">
        <v>1.4604</v>
      </c>
      <c r="G20" s="157"/>
      <c r="H20" s="159">
        <v>60663.12</v>
      </c>
      <c r="I20" s="157"/>
      <c r="J20" s="160">
        <v>0.12</v>
      </c>
      <c r="K20" s="157"/>
      <c r="L20" s="161">
        <v>4984.8</v>
      </c>
      <c r="M20" s="157"/>
      <c r="N20" s="162">
        <v>0.045017</v>
      </c>
      <c r="O20" s="157"/>
      <c r="P20" s="162">
        <v>0.288705</v>
      </c>
    </row>
    <row r="21" spans="1:16" s="129" customFormat="1" ht="12.75">
      <c r="A21" s="163" t="s">
        <v>538</v>
      </c>
      <c r="B21" s="156" t="s">
        <v>483</v>
      </c>
      <c r="C21" s="157"/>
      <c r="D21" s="156">
        <v>7815</v>
      </c>
      <c r="E21" s="157"/>
      <c r="F21" s="164">
        <v>0.8182</v>
      </c>
      <c r="G21" s="157"/>
      <c r="H21" s="159">
        <v>6394.47</v>
      </c>
      <c r="I21" s="157"/>
      <c r="J21" s="160">
        <v>0.12</v>
      </c>
      <c r="K21" s="157"/>
      <c r="L21" s="161">
        <v>937.8</v>
      </c>
      <c r="M21" s="157"/>
      <c r="N21" s="162">
        <v>0.008469</v>
      </c>
      <c r="O21" s="157"/>
      <c r="P21" s="162">
        <v>0.054315</v>
      </c>
    </row>
    <row r="22" spans="1:16" s="129" customFormat="1" ht="12.75">
      <c r="A22" s="155" t="s">
        <v>539</v>
      </c>
      <c r="B22" s="156" t="s">
        <v>484</v>
      </c>
      <c r="C22" s="157"/>
      <c r="D22" s="156">
        <v>15723</v>
      </c>
      <c r="E22" s="157"/>
      <c r="F22" s="158">
        <v>1.5275</v>
      </c>
      <c r="G22" s="157"/>
      <c r="H22" s="159">
        <v>24016.8</v>
      </c>
      <c r="I22" s="157"/>
      <c r="J22" s="160">
        <v>0.128</v>
      </c>
      <c r="K22" s="157"/>
      <c r="L22" s="161">
        <v>2012.54</v>
      </c>
      <c r="M22" s="157"/>
      <c r="N22" s="162">
        <v>0.078425</v>
      </c>
      <c r="O22" s="157"/>
      <c r="P22" s="162">
        <v>0.116561</v>
      </c>
    </row>
    <row r="23" spans="1:16" s="129" customFormat="1" ht="12.75">
      <c r="A23" s="155" t="s">
        <v>540</v>
      </c>
      <c r="B23" s="156" t="s">
        <v>485</v>
      </c>
      <c r="C23" s="157"/>
      <c r="D23" s="156">
        <v>30499</v>
      </c>
      <c r="E23" s="157"/>
      <c r="F23" s="158">
        <v>1.5335</v>
      </c>
      <c r="G23" s="157"/>
      <c r="H23" s="159">
        <v>46768.75</v>
      </c>
      <c r="I23" s="157"/>
      <c r="J23" s="160">
        <v>0.165</v>
      </c>
      <c r="K23" s="157"/>
      <c r="L23" s="161">
        <v>5032.34</v>
      </c>
      <c r="M23" s="157"/>
      <c r="N23" s="162">
        <v>0.079245</v>
      </c>
      <c r="O23" s="157"/>
      <c r="P23" s="162">
        <v>0.291458</v>
      </c>
    </row>
    <row r="24" spans="1:16" s="129" customFormat="1" ht="12.75">
      <c r="A24" s="155" t="s">
        <v>540</v>
      </c>
      <c r="B24" s="156" t="s">
        <v>485</v>
      </c>
      <c r="C24" s="157"/>
      <c r="D24" s="156">
        <v>1708</v>
      </c>
      <c r="E24" s="157"/>
      <c r="F24" s="158">
        <v>0.9296</v>
      </c>
      <c r="G24" s="157"/>
      <c r="H24" s="159">
        <v>1587.8</v>
      </c>
      <c r="I24" s="157"/>
      <c r="J24" s="160">
        <v>0.165</v>
      </c>
      <c r="K24" s="157"/>
      <c r="L24" s="161">
        <v>281.82</v>
      </c>
      <c r="M24" s="157"/>
      <c r="N24" s="162">
        <v>0.004438</v>
      </c>
      <c r="O24" s="157"/>
      <c r="P24" s="162">
        <v>0.016322</v>
      </c>
    </row>
    <row r="25" spans="1:16" s="129" customFormat="1" ht="12.75">
      <c r="A25" s="155" t="s">
        <v>541</v>
      </c>
      <c r="B25" s="156" t="s">
        <v>486</v>
      </c>
      <c r="C25" s="157"/>
      <c r="D25" s="156">
        <v>17198</v>
      </c>
      <c r="E25" s="157"/>
      <c r="F25" s="158">
        <v>1.6683</v>
      </c>
      <c r="G25" s="157"/>
      <c r="H25" s="159">
        <v>28692.21</v>
      </c>
      <c r="I25" s="157"/>
      <c r="J25" s="160">
        <v>0.35</v>
      </c>
      <c r="K25" s="157"/>
      <c r="L25" s="161">
        <v>6019.3</v>
      </c>
      <c r="M25" s="157"/>
      <c r="N25" s="162">
        <v>0.055267</v>
      </c>
      <c r="O25" s="157"/>
      <c r="P25" s="162">
        <v>0.34862</v>
      </c>
    </row>
    <row r="26" spans="1:16" s="129" customFormat="1" ht="12.75">
      <c r="A26" s="155" t="s">
        <v>541</v>
      </c>
      <c r="B26" s="156" t="s">
        <v>486</v>
      </c>
      <c r="C26" s="157"/>
      <c r="D26" s="156">
        <v>1000</v>
      </c>
      <c r="E26" s="157"/>
      <c r="F26" s="158">
        <v>1.0553</v>
      </c>
      <c r="G26" s="157"/>
      <c r="H26" s="159">
        <v>1055.25</v>
      </c>
      <c r="I26" s="157"/>
      <c r="J26" s="160">
        <v>0.35</v>
      </c>
      <c r="K26" s="157"/>
      <c r="L26" s="161">
        <v>350</v>
      </c>
      <c r="M26" s="157"/>
      <c r="N26" s="162">
        <v>0.003214</v>
      </c>
      <c r="O26" s="157"/>
      <c r="P26" s="162">
        <v>0.020271</v>
      </c>
    </row>
    <row r="27" spans="1:16" s="129" customFormat="1" ht="12.75">
      <c r="A27" s="155" t="s">
        <v>542</v>
      </c>
      <c r="B27" s="156" t="s">
        <v>487</v>
      </c>
      <c r="C27" s="157"/>
      <c r="D27" s="156">
        <v>10000</v>
      </c>
      <c r="E27" s="157"/>
      <c r="F27" s="158">
        <v>0.778</v>
      </c>
      <c r="G27" s="157"/>
      <c r="H27" s="159">
        <v>7780</v>
      </c>
      <c r="I27" s="157"/>
      <c r="J27" s="160">
        <v>0.26</v>
      </c>
      <c r="K27" s="157"/>
      <c r="L27" s="161">
        <v>2600</v>
      </c>
      <c r="M27" s="157"/>
      <c r="N27" s="162">
        <v>0.002263</v>
      </c>
      <c r="O27" s="157"/>
      <c r="P27" s="162">
        <v>0.150584</v>
      </c>
    </row>
    <row r="28" spans="1:16" s="129" customFormat="1" ht="12.75">
      <c r="A28" s="155" t="s">
        <v>542</v>
      </c>
      <c r="B28" s="156" t="s">
        <v>487</v>
      </c>
      <c r="C28" s="157"/>
      <c r="D28" s="156">
        <v>14511</v>
      </c>
      <c r="E28" s="157"/>
      <c r="F28" s="158">
        <v>0.9431</v>
      </c>
      <c r="G28" s="157"/>
      <c r="H28" s="159">
        <v>13684.76</v>
      </c>
      <c r="I28" s="157"/>
      <c r="J28" s="160">
        <v>0.26</v>
      </c>
      <c r="K28" s="157"/>
      <c r="L28" s="161">
        <v>3772.86</v>
      </c>
      <c r="M28" s="157"/>
      <c r="N28" s="162">
        <v>0.003283</v>
      </c>
      <c r="O28" s="157"/>
      <c r="P28" s="162">
        <v>0.218513</v>
      </c>
    </row>
    <row r="29" spans="1:16" s="129" customFormat="1" ht="12.75">
      <c r="A29" s="155" t="s">
        <v>543</v>
      </c>
      <c r="B29" s="156" t="s">
        <v>488</v>
      </c>
      <c r="C29" s="157"/>
      <c r="D29" s="156">
        <v>1000</v>
      </c>
      <c r="E29" s="157"/>
      <c r="F29" s="158">
        <v>1.6181</v>
      </c>
      <c r="G29" s="157"/>
      <c r="H29" s="159">
        <v>1618.05</v>
      </c>
      <c r="I29" s="157"/>
      <c r="J29" s="160">
        <v>0.336</v>
      </c>
      <c r="K29" s="157"/>
      <c r="L29" s="161">
        <v>336</v>
      </c>
      <c r="M29" s="157"/>
      <c r="N29" s="162">
        <v>0.000977</v>
      </c>
      <c r="O29" s="157"/>
      <c r="P29" s="162">
        <v>0.01946</v>
      </c>
    </row>
    <row r="30" spans="1:16" s="129" customFormat="1" ht="12.75">
      <c r="A30" s="155" t="s">
        <v>543</v>
      </c>
      <c r="B30" s="156" t="s">
        <v>488</v>
      </c>
      <c r="C30" s="157"/>
      <c r="D30" s="156">
        <v>11302</v>
      </c>
      <c r="E30" s="157"/>
      <c r="F30" s="158">
        <v>2.0046</v>
      </c>
      <c r="G30" s="157"/>
      <c r="H30" s="159">
        <v>22656.3</v>
      </c>
      <c r="I30" s="157"/>
      <c r="J30" s="160">
        <v>0.336</v>
      </c>
      <c r="K30" s="157"/>
      <c r="L30" s="161">
        <v>3797.47</v>
      </c>
      <c r="M30" s="157"/>
      <c r="N30" s="162">
        <v>0.011042</v>
      </c>
      <c r="O30" s="157"/>
      <c r="P30" s="162">
        <v>0.219939</v>
      </c>
    </row>
    <row r="31" spans="1:16" s="129" customFormat="1" ht="12.75">
      <c r="A31" s="155" t="s">
        <v>544</v>
      </c>
      <c r="B31" s="156" t="s">
        <v>489</v>
      </c>
      <c r="C31" s="157"/>
      <c r="D31" s="156">
        <v>13000</v>
      </c>
      <c r="E31" s="157"/>
      <c r="F31" s="158">
        <v>0.9034</v>
      </c>
      <c r="G31" s="157"/>
      <c r="H31" s="159">
        <v>11744</v>
      </c>
      <c r="I31" s="157"/>
      <c r="J31" s="160">
        <v>0.241</v>
      </c>
      <c r="K31" s="157"/>
      <c r="L31" s="161">
        <v>3133</v>
      </c>
      <c r="M31" s="157"/>
      <c r="N31" s="162">
        <v>0.003375</v>
      </c>
      <c r="O31" s="157"/>
      <c r="P31" s="162">
        <v>0.181454</v>
      </c>
    </row>
    <row r="32" spans="1:16" s="129" customFormat="1" ht="12.75">
      <c r="A32" s="155" t="s">
        <v>544</v>
      </c>
      <c r="B32" s="156" t="s">
        <v>489</v>
      </c>
      <c r="C32" s="157"/>
      <c r="D32" s="156">
        <v>5258</v>
      </c>
      <c r="E32" s="157"/>
      <c r="F32" s="158">
        <v>0.8724</v>
      </c>
      <c r="G32" s="157"/>
      <c r="H32" s="159">
        <v>4586.95</v>
      </c>
      <c r="I32" s="157"/>
      <c r="J32" s="160">
        <v>0.241</v>
      </c>
      <c r="K32" s="157"/>
      <c r="L32" s="161">
        <v>1267.18</v>
      </c>
      <c r="M32" s="157"/>
      <c r="N32" s="162">
        <v>0.001365</v>
      </c>
      <c r="O32" s="157"/>
      <c r="P32" s="162">
        <v>0.073391</v>
      </c>
    </row>
    <row r="33" spans="1:16" s="129" customFormat="1" ht="12.75">
      <c r="A33" s="165" t="s">
        <v>545</v>
      </c>
      <c r="B33" s="156" t="s">
        <v>490</v>
      </c>
      <c r="C33" s="157"/>
      <c r="D33" s="156">
        <v>2000</v>
      </c>
      <c r="E33" s="157"/>
      <c r="F33" s="158">
        <v>0.7035</v>
      </c>
      <c r="G33" s="157"/>
      <c r="H33" s="159">
        <v>1407</v>
      </c>
      <c r="I33" s="157"/>
      <c r="J33" s="160">
        <v>0.39</v>
      </c>
      <c r="K33" s="157"/>
      <c r="L33" s="161">
        <v>780</v>
      </c>
      <c r="M33" s="157"/>
      <c r="N33" s="162">
        <v>0.032935</v>
      </c>
      <c r="O33" s="157"/>
      <c r="P33" s="162">
        <v>0.045175</v>
      </c>
    </row>
    <row r="34" spans="1:16" s="129" customFormat="1" ht="12.75">
      <c r="A34" s="165" t="s">
        <v>546</v>
      </c>
      <c r="B34" s="156" t="s">
        <v>491</v>
      </c>
      <c r="C34" s="157"/>
      <c r="D34" s="156">
        <v>10519</v>
      </c>
      <c r="E34" s="157"/>
      <c r="F34" s="158">
        <v>3.1234</v>
      </c>
      <c r="G34" s="157"/>
      <c r="H34" s="159">
        <v>32854.92</v>
      </c>
      <c r="I34" s="157"/>
      <c r="J34" s="160">
        <v>1</v>
      </c>
      <c r="K34" s="157"/>
      <c r="L34" s="161">
        <v>10519</v>
      </c>
      <c r="M34" s="157"/>
      <c r="N34" s="162">
        <v>0.008562</v>
      </c>
      <c r="O34" s="157"/>
      <c r="P34" s="162">
        <v>0.60923</v>
      </c>
    </row>
    <row r="35" spans="1:16" s="129" customFormat="1" ht="12.75">
      <c r="A35" s="165" t="s">
        <v>547</v>
      </c>
      <c r="B35" s="156" t="s">
        <v>492</v>
      </c>
      <c r="C35" s="157"/>
      <c r="D35" s="156">
        <v>2000</v>
      </c>
      <c r="E35" s="157"/>
      <c r="F35" s="158">
        <v>1.2896</v>
      </c>
      <c r="G35" s="157"/>
      <c r="H35" s="159">
        <v>2579.12</v>
      </c>
      <c r="I35" s="157"/>
      <c r="J35" s="160">
        <v>0.66</v>
      </c>
      <c r="K35" s="157"/>
      <c r="L35" s="161">
        <v>1320</v>
      </c>
      <c r="M35" s="157"/>
      <c r="N35" s="162">
        <v>0.014413</v>
      </c>
      <c r="O35" s="157"/>
      <c r="P35" s="162">
        <v>0.076451</v>
      </c>
    </row>
    <row r="36" spans="1:16" s="129" customFormat="1" ht="12.75">
      <c r="A36" s="155" t="s">
        <v>548</v>
      </c>
      <c r="B36" s="156" t="s">
        <v>493</v>
      </c>
      <c r="C36" s="157"/>
      <c r="D36" s="156">
        <v>31351</v>
      </c>
      <c r="E36" s="157"/>
      <c r="F36" s="158">
        <v>1.0362</v>
      </c>
      <c r="G36" s="157"/>
      <c r="H36" s="159">
        <v>32486.1</v>
      </c>
      <c r="I36" s="157"/>
      <c r="J36" s="160">
        <v>0.259</v>
      </c>
      <c r="K36" s="157"/>
      <c r="L36" s="161">
        <v>8119.91</v>
      </c>
      <c r="M36" s="157"/>
      <c r="N36" s="162">
        <v>0.199949</v>
      </c>
      <c r="O36" s="157"/>
      <c r="P36" s="162">
        <v>0.470282</v>
      </c>
    </row>
    <row r="37" spans="1:16" s="129" customFormat="1" ht="12.75">
      <c r="A37" s="155" t="s">
        <v>549</v>
      </c>
      <c r="B37" s="156" t="s">
        <v>494</v>
      </c>
      <c r="C37" s="157"/>
      <c r="D37" s="156">
        <v>21</v>
      </c>
      <c r="E37" s="157"/>
      <c r="F37" s="166">
        <v>2505.609</v>
      </c>
      <c r="G37" s="157"/>
      <c r="H37" s="159">
        <v>52617.79</v>
      </c>
      <c r="I37" s="157"/>
      <c r="J37" s="160">
        <v>901</v>
      </c>
      <c r="K37" s="157"/>
      <c r="L37" s="161">
        <v>18921</v>
      </c>
      <c r="M37" s="157"/>
      <c r="N37" s="162">
        <v>0.015146</v>
      </c>
      <c r="O37" s="157"/>
      <c r="P37" s="162">
        <v>1.095849</v>
      </c>
    </row>
    <row r="38" spans="1:16" s="129" customFormat="1" ht="12.75">
      <c r="A38" s="155" t="s">
        <v>550</v>
      </c>
      <c r="B38" s="156" t="s">
        <v>495</v>
      </c>
      <c r="C38" s="157"/>
      <c r="D38" s="156">
        <v>158730</v>
      </c>
      <c r="E38" s="157"/>
      <c r="F38" s="164">
        <v>1</v>
      </c>
      <c r="G38" s="157"/>
      <c r="H38" s="159">
        <v>158730</v>
      </c>
      <c r="I38" s="157"/>
      <c r="J38" s="160">
        <v>0.499</v>
      </c>
      <c r="K38" s="157"/>
      <c r="L38" s="161">
        <v>79206.27</v>
      </c>
      <c r="M38" s="157"/>
      <c r="N38" s="162">
        <v>0.152325</v>
      </c>
      <c r="O38" s="157"/>
      <c r="P38" s="162">
        <v>4.587397</v>
      </c>
    </row>
    <row r="39" spans="1:16" s="129" customFormat="1" ht="12.75">
      <c r="A39" s="165" t="s">
        <v>550</v>
      </c>
      <c r="B39" s="156" t="s">
        <v>495</v>
      </c>
      <c r="C39" s="157"/>
      <c r="D39" s="156">
        <v>141593</v>
      </c>
      <c r="E39" s="157"/>
      <c r="F39" s="164">
        <v>1</v>
      </c>
      <c r="G39" s="157"/>
      <c r="H39" s="159">
        <v>141593</v>
      </c>
      <c r="I39" s="157"/>
      <c r="J39" s="160">
        <v>0.499</v>
      </c>
      <c r="K39" s="157"/>
      <c r="L39" s="161">
        <v>70654.91</v>
      </c>
      <c r="M39" s="157"/>
      <c r="N39" s="162">
        <v>0.13588</v>
      </c>
      <c r="O39" s="157"/>
      <c r="P39" s="162">
        <v>4.092127</v>
      </c>
    </row>
    <row r="40" spans="1:16" s="129" customFormat="1" ht="12.75">
      <c r="A40" s="155" t="s">
        <v>551</v>
      </c>
      <c r="B40" s="156" t="s">
        <v>496</v>
      </c>
      <c r="C40" s="157"/>
      <c r="D40" s="156">
        <v>37883</v>
      </c>
      <c r="E40" s="157"/>
      <c r="F40" s="158">
        <v>0.514</v>
      </c>
      <c r="G40" s="157"/>
      <c r="H40" s="159">
        <v>19473.43</v>
      </c>
      <c r="I40" s="157"/>
      <c r="J40" s="160">
        <v>0.04</v>
      </c>
      <c r="K40" s="157"/>
      <c r="L40" s="161">
        <v>1515.32</v>
      </c>
      <c r="M40" s="157"/>
      <c r="N40" s="162">
        <v>0.00997</v>
      </c>
      <c r="O40" s="157"/>
      <c r="P40" s="162">
        <v>0.087763</v>
      </c>
    </row>
    <row r="41" spans="1:16" s="129" customFormat="1" ht="12.75">
      <c r="A41" s="165" t="s">
        <v>552</v>
      </c>
      <c r="B41" s="156" t="s">
        <v>497</v>
      </c>
      <c r="C41" s="157"/>
      <c r="D41" s="156">
        <v>16020</v>
      </c>
      <c r="E41" s="157"/>
      <c r="F41" s="164">
        <v>0.4663</v>
      </c>
      <c r="G41" s="157"/>
      <c r="H41" s="159">
        <v>7469.99</v>
      </c>
      <c r="I41" s="157"/>
      <c r="J41" s="160">
        <v>0.02</v>
      </c>
      <c r="K41" s="157"/>
      <c r="L41" s="161">
        <v>320.4</v>
      </c>
      <c r="M41" s="157"/>
      <c r="N41" s="162">
        <v>0.006093</v>
      </c>
      <c r="O41" s="157"/>
      <c r="P41" s="162">
        <v>0.018557</v>
      </c>
    </row>
    <row r="42" spans="1:16" s="129" customFormat="1" ht="12.75">
      <c r="A42" s="155" t="s">
        <v>552</v>
      </c>
      <c r="B42" s="156" t="s">
        <v>497</v>
      </c>
      <c r="C42" s="157"/>
      <c r="D42" s="156">
        <v>12395</v>
      </c>
      <c r="E42" s="157"/>
      <c r="F42" s="158">
        <v>0.3558</v>
      </c>
      <c r="G42" s="157"/>
      <c r="H42" s="159">
        <v>4410.5</v>
      </c>
      <c r="I42" s="157"/>
      <c r="J42" s="160">
        <v>0.02</v>
      </c>
      <c r="K42" s="157"/>
      <c r="L42" s="161">
        <v>247.9</v>
      </c>
      <c r="M42" s="157"/>
      <c r="N42" s="162">
        <v>0.004714</v>
      </c>
      <c r="O42" s="157"/>
      <c r="P42" s="162">
        <v>0.014358</v>
      </c>
    </row>
    <row r="43" spans="1:16" s="129" customFormat="1" ht="12.75">
      <c r="A43" s="155" t="s">
        <v>553</v>
      </c>
      <c r="B43" s="156" t="s">
        <v>498</v>
      </c>
      <c r="C43" s="157"/>
      <c r="D43" s="156">
        <v>23916</v>
      </c>
      <c r="E43" s="157"/>
      <c r="F43" s="158">
        <v>0.7777</v>
      </c>
      <c r="G43" s="157"/>
      <c r="H43" s="159">
        <v>18599.6</v>
      </c>
      <c r="I43" s="157"/>
      <c r="J43" s="160">
        <v>0.06</v>
      </c>
      <c r="K43" s="157"/>
      <c r="L43" s="161">
        <v>1434.96</v>
      </c>
      <c r="M43" s="157"/>
      <c r="N43" s="162">
        <v>0.009342</v>
      </c>
      <c r="O43" s="157"/>
      <c r="P43" s="162">
        <v>0.083109</v>
      </c>
    </row>
    <row r="44" spans="1:16" s="129" customFormat="1" ht="12.75">
      <c r="A44" s="165" t="s">
        <v>553</v>
      </c>
      <c r="B44" s="156" t="s">
        <v>498</v>
      </c>
      <c r="C44" s="157"/>
      <c r="D44" s="156">
        <v>10000</v>
      </c>
      <c r="E44" s="157"/>
      <c r="F44" s="158">
        <v>0.2365</v>
      </c>
      <c r="G44" s="157"/>
      <c r="H44" s="159">
        <v>2365</v>
      </c>
      <c r="I44" s="157"/>
      <c r="J44" s="160">
        <v>0.06</v>
      </c>
      <c r="K44" s="157"/>
      <c r="L44" s="161">
        <v>600</v>
      </c>
      <c r="M44" s="157"/>
      <c r="N44" s="162">
        <v>0.003906</v>
      </c>
      <c r="O44" s="157"/>
      <c r="P44" s="162">
        <v>0.03475</v>
      </c>
    </row>
    <row r="45" spans="1:16" s="129" customFormat="1" ht="12.75">
      <c r="A45" s="165" t="s">
        <v>554</v>
      </c>
      <c r="B45" s="156" t="s">
        <v>499</v>
      </c>
      <c r="C45" s="157"/>
      <c r="D45" s="156">
        <v>1091</v>
      </c>
      <c r="E45" s="157"/>
      <c r="F45" s="158">
        <v>1.9079</v>
      </c>
      <c r="G45" s="157"/>
      <c r="H45" s="159">
        <v>2081.53</v>
      </c>
      <c r="I45" s="157"/>
      <c r="J45" s="160">
        <v>1.49</v>
      </c>
      <c r="K45" s="157"/>
      <c r="L45" s="161">
        <v>1625.59</v>
      </c>
      <c r="M45" s="157"/>
      <c r="N45" s="162">
        <v>0.000222</v>
      </c>
      <c r="O45" s="157"/>
      <c r="P45" s="162">
        <v>0.094149</v>
      </c>
    </row>
    <row r="46" spans="1:16" s="129" customFormat="1" ht="12.75">
      <c r="A46" s="155" t="s">
        <v>555</v>
      </c>
      <c r="B46" s="156" t="s">
        <v>500</v>
      </c>
      <c r="C46" s="157"/>
      <c r="D46" s="156">
        <v>40</v>
      </c>
      <c r="E46" s="157"/>
      <c r="F46" s="158">
        <v>502.3115</v>
      </c>
      <c r="G46" s="157"/>
      <c r="H46" s="159">
        <v>20092.46</v>
      </c>
      <c r="I46" s="157"/>
      <c r="J46" s="160">
        <v>358.3002</v>
      </c>
      <c r="K46" s="157"/>
      <c r="L46" s="161">
        <v>14332.01</v>
      </c>
      <c r="M46" s="157"/>
      <c r="N46" s="162">
        <v>0.010768</v>
      </c>
      <c r="O46" s="157"/>
      <c r="P46" s="162">
        <v>0.830068</v>
      </c>
    </row>
    <row r="47" spans="1:16" s="129" customFormat="1" ht="12.75">
      <c r="A47" s="167" t="s">
        <v>556</v>
      </c>
      <c r="B47" s="168"/>
      <c r="C47" s="169">
        <v>603</v>
      </c>
      <c r="D47" s="170"/>
      <c r="E47" s="171">
        <v>614</v>
      </c>
      <c r="F47" s="172"/>
      <c r="G47" s="171">
        <v>625</v>
      </c>
      <c r="H47" s="173">
        <f>SUM(H16:H46)</f>
        <v>815343.7799999999</v>
      </c>
      <c r="I47" s="174">
        <v>636</v>
      </c>
      <c r="J47" s="172"/>
      <c r="K47" s="175">
        <v>647</v>
      </c>
      <c r="L47" s="176">
        <f>SUM(L16:L46)</f>
        <v>253665.67</v>
      </c>
      <c r="M47" s="177">
        <v>658</v>
      </c>
      <c r="N47" s="178"/>
      <c r="O47" s="179">
        <v>669</v>
      </c>
      <c r="P47" s="180">
        <f>SUM(P16:P46)</f>
        <v>14.691577000000002</v>
      </c>
    </row>
    <row r="48" spans="1:16" s="129" customFormat="1" ht="22.5">
      <c r="A48" s="181" t="s">
        <v>557</v>
      </c>
      <c r="B48" s="168"/>
      <c r="C48" s="169">
        <v>604</v>
      </c>
      <c r="D48" s="170"/>
      <c r="E48" s="171">
        <v>615</v>
      </c>
      <c r="F48" s="182"/>
      <c r="G48" s="171">
        <v>626</v>
      </c>
      <c r="H48" s="183"/>
      <c r="I48" s="184">
        <v>637</v>
      </c>
      <c r="J48" s="182"/>
      <c r="K48" s="185">
        <v>648</v>
      </c>
      <c r="L48" s="186"/>
      <c r="M48" s="177">
        <v>659</v>
      </c>
      <c r="N48" s="157"/>
      <c r="O48" s="179">
        <v>670</v>
      </c>
      <c r="P48" s="157"/>
    </row>
    <row r="49" spans="1:16" s="129" customFormat="1" ht="12.75">
      <c r="A49" s="155" t="s">
        <v>558</v>
      </c>
      <c r="B49" s="156" t="s">
        <v>502</v>
      </c>
      <c r="C49" s="157"/>
      <c r="D49" s="156">
        <v>2299</v>
      </c>
      <c r="E49" s="157"/>
      <c r="F49" s="187">
        <v>11.3953</v>
      </c>
      <c r="G49" s="157"/>
      <c r="H49" s="159">
        <v>26197.9</v>
      </c>
      <c r="I49" s="157"/>
      <c r="J49" s="160">
        <v>2.5</v>
      </c>
      <c r="K49" s="157"/>
      <c r="L49" s="161">
        <v>5747.5</v>
      </c>
      <c r="M49" s="157"/>
      <c r="N49" s="162">
        <v>0.133309</v>
      </c>
      <c r="O49" s="157"/>
      <c r="P49" s="162">
        <v>0.332878</v>
      </c>
    </row>
    <row r="50" spans="1:16" s="129" customFormat="1" ht="12.75">
      <c r="A50" s="155" t="s">
        <v>558</v>
      </c>
      <c r="B50" s="156" t="s">
        <v>502</v>
      </c>
      <c r="C50" s="157"/>
      <c r="D50" s="156">
        <v>200</v>
      </c>
      <c r="E50" s="157"/>
      <c r="F50" s="188">
        <v>4</v>
      </c>
      <c r="G50" s="157"/>
      <c r="H50" s="159">
        <v>800</v>
      </c>
      <c r="I50" s="157"/>
      <c r="J50" s="160">
        <v>2.5</v>
      </c>
      <c r="K50" s="157"/>
      <c r="L50" s="161">
        <v>500</v>
      </c>
      <c r="M50" s="157"/>
      <c r="N50" s="162">
        <v>0.011597</v>
      </c>
      <c r="O50" s="157"/>
      <c r="P50" s="162">
        <v>0.028959</v>
      </c>
    </row>
    <row r="51" spans="1:16" s="129" customFormat="1" ht="12.75">
      <c r="A51" s="155" t="s">
        <v>559</v>
      </c>
      <c r="B51" s="156" t="s">
        <v>503</v>
      </c>
      <c r="C51" s="157"/>
      <c r="D51" s="156">
        <v>1400</v>
      </c>
      <c r="E51" s="157"/>
      <c r="F51" s="187">
        <v>7.2075</v>
      </c>
      <c r="G51" s="157"/>
      <c r="H51" s="159">
        <v>10090.5</v>
      </c>
      <c r="I51" s="157"/>
      <c r="J51" s="160">
        <v>1.9</v>
      </c>
      <c r="K51" s="157"/>
      <c r="L51" s="161">
        <v>2660</v>
      </c>
      <c r="M51" s="157"/>
      <c r="N51" s="162">
        <v>0.110791</v>
      </c>
      <c r="O51" s="157"/>
      <c r="P51" s="162">
        <v>0.154059</v>
      </c>
    </row>
    <row r="52" spans="1:16" s="129" customFormat="1" ht="12.75">
      <c r="A52" s="155" t="s">
        <v>560</v>
      </c>
      <c r="B52" s="158" t="s">
        <v>504</v>
      </c>
      <c r="C52" s="157"/>
      <c r="D52" s="158">
        <v>347</v>
      </c>
      <c r="E52" s="157"/>
      <c r="F52" s="189">
        <v>30.7985</v>
      </c>
      <c r="G52" s="157"/>
      <c r="H52" s="190">
        <v>10687.09</v>
      </c>
      <c r="I52" s="157"/>
      <c r="J52" s="191">
        <v>13.9294</v>
      </c>
      <c r="K52" s="157"/>
      <c r="L52" s="190">
        <v>4833.5</v>
      </c>
      <c r="M52" s="157"/>
      <c r="N52" s="189">
        <v>0.032057</v>
      </c>
      <c r="O52" s="157"/>
      <c r="P52" s="192">
        <v>0.279942</v>
      </c>
    </row>
    <row r="53" spans="1:16" s="129" customFormat="1" ht="12.75">
      <c r="A53" s="189" t="s">
        <v>561</v>
      </c>
      <c r="B53" s="158" t="s">
        <v>505</v>
      </c>
      <c r="C53" s="157"/>
      <c r="D53" s="158">
        <v>2530</v>
      </c>
      <c r="E53" s="157"/>
      <c r="F53" s="189">
        <v>9.7472</v>
      </c>
      <c r="G53" s="157"/>
      <c r="H53" s="190">
        <v>24660.54</v>
      </c>
      <c r="I53" s="157"/>
      <c r="J53" s="191">
        <v>5.08</v>
      </c>
      <c r="K53" s="157"/>
      <c r="L53" s="190">
        <v>12852.4</v>
      </c>
      <c r="M53" s="157"/>
      <c r="N53" s="192">
        <v>0.078454</v>
      </c>
      <c r="O53" s="157"/>
      <c r="P53" s="192">
        <v>0.744374</v>
      </c>
    </row>
    <row r="54" spans="1:16" s="129" customFormat="1" ht="12.75">
      <c r="A54" s="189" t="s">
        <v>562</v>
      </c>
      <c r="B54" s="158" t="s">
        <v>506</v>
      </c>
      <c r="C54" s="157"/>
      <c r="D54" s="158">
        <v>1663</v>
      </c>
      <c r="E54" s="157"/>
      <c r="F54" s="189">
        <v>9.2988</v>
      </c>
      <c r="G54" s="157"/>
      <c r="H54" s="190">
        <v>15463.94</v>
      </c>
      <c r="I54" s="157"/>
      <c r="J54" s="191">
        <v>3.7</v>
      </c>
      <c r="K54" s="157"/>
      <c r="L54" s="190">
        <v>6153.1</v>
      </c>
      <c r="M54" s="157"/>
      <c r="N54" s="192">
        <v>0.099035</v>
      </c>
      <c r="O54" s="157"/>
      <c r="P54" s="192">
        <v>0.35637</v>
      </c>
    </row>
    <row r="55" spans="1:16" s="129" customFormat="1" ht="12.75">
      <c r="A55" s="189" t="s">
        <v>563</v>
      </c>
      <c r="B55" s="158" t="s">
        <v>507</v>
      </c>
      <c r="C55" s="157"/>
      <c r="D55" s="158">
        <v>1450</v>
      </c>
      <c r="E55" s="157"/>
      <c r="F55" s="189">
        <v>11.6622</v>
      </c>
      <c r="G55" s="157"/>
      <c r="H55" s="190">
        <v>16910.17</v>
      </c>
      <c r="I55" s="157"/>
      <c r="J55" s="191">
        <v>7.9287</v>
      </c>
      <c r="K55" s="157"/>
      <c r="L55" s="190">
        <v>11496.62</v>
      </c>
      <c r="M55" s="157"/>
      <c r="N55" s="192">
        <v>0.019467</v>
      </c>
      <c r="O55" s="157"/>
      <c r="P55" s="192">
        <v>0.665851</v>
      </c>
    </row>
    <row r="56" spans="1:16" s="129" customFormat="1" ht="12.75">
      <c r="A56" s="189" t="s">
        <v>563</v>
      </c>
      <c r="B56" s="158" t="s">
        <v>507</v>
      </c>
      <c r="C56" s="157"/>
      <c r="D56" s="158">
        <v>1200</v>
      </c>
      <c r="E56" s="157"/>
      <c r="F56" s="193">
        <v>12.3967</v>
      </c>
      <c r="G56" s="157"/>
      <c r="H56" s="190">
        <v>14876</v>
      </c>
      <c r="I56" s="157"/>
      <c r="J56" s="191">
        <v>7.9287</v>
      </c>
      <c r="K56" s="157"/>
      <c r="L56" s="190">
        <v>9514.44</v>
      </c>
      <c r="M56" s="157"/>
      <c r="N56" s="192">
        <v>0.01611</v>
      </c>
      <c r="O56" s="157"/>
      <c r="P56" s="192">
        <v>0.551049</v>
      </c>
    </row>
    <row r="57" spans="1:16" s="129" customFormat="1" ht="22.5">
      <c r="A57" s="181" t="s">
        <v>564</v>
      </c>
      <c r="B57" s="168"/>
      <c r="C57" s="169">
        <v>605</v>
      </c>
      <c r="D57" s="194"/>
      <c r="E57" s="171">
        <v>616</v>
      </c>
      <c r="F57" s="195"/>
      <c r="G57" s="174">
        <v>627</v>
      </c>
      <c r="H57" s="196">
        <f>SUM(H49:H56)</f>
        <v>119686.14</v>
      </c>
      <c r="I57" s="171">
        <v>638</v>
      </c>
      <c r="J57" s="172"/>
      <c r="K57" s="174">
        <v>649</v>
      </c>
      <c r="L57" s="196">
        <f>SUM(L49:L56)</f>
        <v>53757.560000000005</v>
      </c>
      <c r="M57" s="174">
        <v>660</v>
      </c>
      <c r="N57" s="197"/>
      <c r="O57" s="174">
        <v>671</v>
      </c>
      <c r="P57" s="198">
        <f>SUM(P49:P56)</f>
        <v>3.113482</v>
      </c>
    </row>
    <row r="58" spans="1:16" s="129" customFormat="1" ht="12.75">
      <c r="A58" s="199" t="s">
        <v>565</v>
      </c>
      <c r="B58" s="168"/>
      <c r="C58" s="169">
        <v>606</v>
      </c>
      <c r="D58" s="194"/>
      <c r="E58" s="171">
        <v>617</v>
      </c>
      <c r="F58" s="200"/>
      <c r="G58" s="174">
        <v>628</v>
      </c>
      <c r="H58" s="201"/>
      <c r="I58" s="171">
        <v>639</v>
      </c>
      <c r="J58" s="182"/>
      <c r="K58" s="174">
        <v>650</v>
      </c>
      <c r="L58" s="201"/>
      <c r="M58" s="174">
        <v>661</v>
      </c>
      <c r="N58" s="202"/>
      <c r="O58" s="174">
        <v>672</v>
      </c>
      <c r="P58" s="202"/>
    </row>
    <row r="59" spans="1:16" s="129" customFormat="1" ht="12.75">
      <c r="A59" s="181" t="s">
        <v>534</v>
      </c>
      <c r="B59" s="168"/>
      <c r="C59" s="169">
        <v>607</v>
      </c>
      <c r="D59" s="194"/>
      <c r="E59" s="171">
        <v>618</v>
      </c>
      <c r="F59" s="200"/>
      <c r="G59" s="174">
        <v>629</v>
      </c>
      <c r="H59" s="201"/>
      <c r="I59" s="171">
        <v>640</v>
      </c>
      <c r="J59" s="182"/>
      <c r="K59" s="174">
        <v>651</v>
      </c>
      <c r="L59" s="201"/>
      <c r="M59" s="174">
        <v>662</v>
      </c>
      <c r="N59" s="202"/>
      <c r="O59" s="174">
        <v>673</v>
      </c>
      <c r="P59" s="202"/>
    </row>
    <row r="60" spans="1:16" s="129" customFormat="1" ht="12.75">
      <c r="A60" s="181" t="s">
        <v>556</v>
      </c>
      <c r="B60" s="168"/>
      <c r="C60" s="169">
        <v>608</v>
      </c>
      <c r="D60" s="203"/>
      <c r="E60" s="169">
        <v>619</v>
      </c>
      <c r="F60" s="204"/>
      <c r="G60" s="169">
        <v>630</v>
      </c>
      <c r="H60" s="205"/>
      <c r="I60" s="171">
        <v>641</v>
      </c>
      <c r="J60" s="204"/>
      <c r="K60" s="174">
        <v>652</v>
      </c>
      <c r="L60" s="205"/>
      <c r="M60" s="174">
        <v>663</v>
      </c>
      <c r="N60" s="206"/>
      <c r="O60" s="174">
        <v>674</v>
      </c>
      <c r="P60" s="207"/>
    </row>
    <row r="61" spans="1:16" s="129" customFormat="1" ht="22.5">
      <c r="A61" s="181" t="s">
        <v>557</v>
      </c>
      <c r="B61" s="168"/>
      <c r="C61" s="169">
        <v>609</v>
      </c>
      <c r="D61" s="194"/>
      <c r="E61" s="169">
        <v>620</v>
      </c>
      <c r="F61" s="200"/>
      <c r="G61" s="169">
        <v>631</v>
      </c>
      <c r="H61" s="201"/>
      <c r="I61" s="171">
        <v>642</v>
      </c>
      <c r="J61" s="182"/>
      <c r="K61" s="174">
        <v>653</v>
      </c>
      <c r="L61" s="201"/>
      <c r="M61" s="174">
        <v>664</v>
      </c>
      <c r="N61" s="202"/>
      <c r="O61" s="174">
        <v>675</v>
      </c>
      <c r="P61" s="202"/>
    </row>
    <row r="62" spans="1:16" s="129" customFormat="1" ht="12.75">
      <c r="A62" s="208" t="s">
        <v>566</v>
      </c>
      <c r="B62" s="209"/>
      <c r="C62" s="169">
        <v>610</v>
      </c>
      <c r="D62" s="203"/>
      <c r="E62" s="169">
        <v>621</v>
      </c>
      <c r="F62" s="204"/>
      <c r="G62" s="169">
        <v>632</v>
      </c>
      <c r="H62" s="210"/>
      <c r="I62" s="171">
        <v>643</v>
      </c>
      <c r="J62" s="211"/>
      <c r="K62" s="174">
        <v>654</v>
      </c>
      <c r="L62" s="205"/>
      <c r="M62" s="174">
        <v>665</v>
      </c>
      <c r="N62" s="212"/>
      <c r="O62" s="213">
        <v>676</v>
      </c>
      <c r="P62" s="207"/>
    </row>
    <row r="63" spans="1:16" s="129" customFormat="1" ht="12.75">
      <c r="A63" s="214" t="s">
        <v>567</v>
      </c>
      <c r="B63" s="215"/>
      <c r="C63" s="169">
        <v>611</v>
      </c>
      <c r="D63" s="216"/>
      <c r="E63" s="169">
        <v>622</v>
      </c>
      <c r="F63" s="217"/>
      <c r="G63" s="169">
        <v>633</v>
      </c>
      <c r="H63" s="218">
        <f>H47+H57</f>
        <v>935029.9199999999</v>
      </c>
      <c r="I63" s="171">
        <v>644</v>
      </c>
      <c r="J63" s="211"/>
      <c r="K63" s="174">
        <v>655</v>
      </c>
      <c r="L63" s="205">
        <f>L47+L57</f>
        <v>307423.23000000004</v>
      </c>
      <c r="M63" s="174">
        <v>666</v>
      </c>
      <c r="N63" s="212"/>
      <c r="O63" s="213">
        <v>677</v>
      </c>
      <c r="P63" s="219">
        <f>P57+P47</f>
        <v>17.805059000000004</v>
      </c>
    </row>
    <row r="64" s="129" customFormat="1" ht="12.75"/>
    <row r="65" spans="1:14" s="129" customFormat="1" ht="15">
      <c r="A65" s="220" t="s">
        <v>521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0" t="s">
        <v>568</v>
      </c>
    </row>
    <row r="66" spans="1:15" s="129" customFormat="1" ht="12.75">
      <c r="A66" s="222"/>
      <c r="B66" s="222"/>
      <c r="C66" s="222"/>
      <c r="D66" s="223"/>
      <c r="E66" s="222"/>
      <c r="F66" s="224"/>
      <c r="G66" s="222"/>
      <c r="H66" s="222"/>
      <c r="I66" s="222"/>
      <c r="J66" s="224"/>
      <c r="K66" s="222"/>
      <c r="L66" s="225"/>
      <c r="M66" s="222"/>
      <c r="N66" s="226"/>
      <c r="O66" s="222"/>
    </row>
    <row r="67" s="129" customFormat="1" ht="12.75"/>
    <row r="68" s="129" customFormat="1" ht="12.75"/>
    <row r="69" s="129" customFormat="1" ht="12.75"/>
    <row r="70" s="129" customFormat="1" ht="12.75"/>
    <row r="71" s="129" customFormat="1" ht="12.75"/>
    <row r="72" s="129" customFormat="1" ht="12.75"/>
    <row r="73" s="129" customFormat="1" ht="12.75"/>
    <row r="74" s="129" customFormat="1" ht="12.75"/>
    <row r="75" s="129" customFormat="1" ht="12.75"/>
    <row r="76" s="129" customFormat="1" ht="12.75"/>
    <row r="77" s="129" customFormat="1" ht="12.75"/>
    <row r="78" s="129" customFormat="1" ht="12.75"/>
    <row r="79" s="129" customFormat="1" ht="12.75"/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/>
    <row r="94" s="129" customFormat="1" ht="12.75"/>
    <row r="95" s="129" customFormat="1" ht="12.75"/>
    <row r="96" s="129" customFormat="1" ht="12.75"/>
    <row r="97" s="129" customFormat="1" ht="12.75"/>
    <row r="98" s="129" customFormat="1" ht="12.75"/>
    <row r="99" s="129" customFormat="1" ht="12.75"/>
    <row r="100" s="129" customFormat="1" ht="12.75"/>
    <row r="101" s="129" customFormat="1" ht="12.75"/>
    <row r="102" s="129" customFormat="1" ht="12.75"/>
    <row r="103" s="129" customFormat="1" ht="12.75"/>
    <row r="104" s="129" customFormat="1" ht="12.75"/>
    <row r="105" s="129" customFormat="1" ht="12.75"/>
    <row r="106" s="129" customFormat="1" ht="12.75"/>
    <row r="107" s="129" customFormat="1" ht="12.75"/>
    <row r="108" s="129" customFormat="1" ht="12.75"/>
  </sheetData>
  <sheetProtection/>
  <mergeCells count="20">
    <mergeCell ref="H9:H12"/>
    <mergeCell ref="I9:I13"/>
    <mergeCell ref="J9:J12"/>
    <mergeCell ref="K9:K13"/>
    <mergeCell ref="A1:D1"/>
    <mergeCell ref="A3:D3"/>
    <mergeCell ref="A9:B9"/>
    <mergeCell ref="C9:C13"/>
    <mergeCell ref="D9:D12"/>
    <mergeCell ref="E9:E13"/>
    <mergeCell ref="L9:L12"/>
    <mergeCell ref="M9:M13"/>
    <mergeCell ref="N9:N12"/>
    <mergeCell ref="O9:O13"/>
    <mergeCell ref="P9:P12"/>
    <mergeCell ref="A10:A12"/>
    <mergeCell ref="B10:B12"/>
    <mergeCell ref="A13:B13"/>
    <mergeCell ref="F9:F12"/>
    <mergeCell ref="G9:G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3" width="9.140625" style="129" customWidth="1"/>
    <col min="4" max="4" width="10.140625" style="129" customWidth="1"/>
    <col min="5" max="5" width="6.421875" style="129" customWidth="1"/>
    <col min="6" max="6" width="10.57421875" style="129" customWidth="1"/>
    <col min="7" max="7" width="6.8515625" style="129" customWidth="1"/>
    <col min="8" max="8" width="10.8515625" style="129" customWidth="1"/>
    <col min="9" max="9" width="6.421875" style="129" customWidth="1"/>
    <col min="10" max="10" width="10.7109375" style="129" customWidth="1"/>
    <col min="11" max="11" width="6.57421875" style="129" customWidth="1"/>
    <col min="12" max="12" width="10.8515625" style="129" bestFit="1" customWidth="1"/>
    <col min="13" max="13" width="6.8515625" style="129" customWidth="1"/>
    <col min="14" max="14" width="10.57421875" style="129" customWidth="1"/>
    <col min="15" max="16384" width="9.140625" style="227" customWidth="1"/>
  </cols>
  <sheetData>
    <row r="1" spans="1:14" ht="12.75">
      <c r="A1" s="331" t="s">
        <v>437</v>
      </c>
      <c r="B1" s="331"/>
      <c r="C1" s="331"/>
      <c r="D1" s="331"/>
      <c r="E1" s="228"/>
      <c r="F1" s="228"/>
      <c r="G1" s="228"/>
      <c r="H1" s="229"/>
      <c r="I1" s="229"/>
      <c r="J1" s="228"/>
      <c r="K1" s="228"/>
      <c r="L1" s="228"/>
      <c r="M1" s="228"/>
      <c r="N1" s="229"/>
    </row>
    <row r="2" spans="1:14" ht="12.75">
      <c r="A2" s="130" t="s">
        <v>464</v>
      </c>
      <c r="B2" s="130"/>
      <c r="C2" s="130"/>
      <c r="D2" s="130"/>
      <c r="E2" s="228"/>
      <c r="F2" s="228"/>
      <c r="G2" s="228"/>
      <c r="H2" s="229"/>
      <c r="I2" s="229"/>
      <c r="J2" s="228"/>
      <c r="K2" s="228"/>
      <c r="L2" s="228"/>
      <c r="M2" s="228"/>
      <c r="N2" s="229"/>
    </row>
    <row r="3" spans="1:14" ht="12.75">
      <c r="A3" s="331" t="s">
        <v>447</v>
      </c>
      <c r="B3" s="331"/>
      <c r="C3" s="331"/>
      <c r="D3" s="331"/>
      <c r="E3" s="228"/>
      <c r="F3" s="228"/>
      <c r="G3" s="228"/>
      <c r="H3" s="229"/>
      <c r="I3" s="229"/>
      <c r="J3" s="228"/>
      <c r="K3" s="228"/>
      <c r="L3" s="228"/>
      <c r="M3" s="228"/>
      <c r="N3" s="229"/>
    </row>
    <row r="4" spans="1:14" ht="12.75">
      <c r="A4" s="130" t="s">
        <v>438</v>
      </c>
      <c r="B4" s="126"/>
      <c r="C4" s="126"/>
      <c r="D4" s="126"/>
      <c r="E4" s="228"/>
      <c r="F4" s="228"/>
      <c r="G4" s="228"/>
      <c r="H4" s="229"/>
      <c r="I4" s="229"/>
      <c r="J4" s="228"/>
      <c r="K4" s="228"/>
      <c r="L4" s="228"/>
      <c r="M4" s="228"/>
      <c r="N4" s="229"/>
    </row>
    <row r="5" spans="1:14" ht="12.75">
      <c r="A5" s="130" t="s">
        <v>439</v>
      </c>
      <c r="B5" s="126"/>
      <c r="C5" s="126"/>
      <c r="D5" s="126"/>
      <c r="E5" s="228"/>
      <c r="F5" s="228"/>
      <c r="G5" s="228"/>
      <c r="H5" s="229"/>
      <c r="I5" s="229"/>
      <c r="J5" s="228"/>
      <c r="K5" s="228"/>
      <c r="L5" s="228"/>
      <c r="M5" s="228"/>
      <c r="N5" s="229"/>
    </row>
    <row r="6" spans="1:14" ht="12.75">
      <c r="A6" s="228"/>
      <c r="B6" s="228"/>
      <c r="C6" s="228"/>
      <c r="D6" s="228"/>
      <c r="E6" s="228"/>
      <c r="F6" s="228"/>
      <c r="G6" s="228"/>
      <c r="H6" s="229"/>
      <c r="I6" s="229"/>
      <c r="J6" s="228"/>
      <c r="K6" s="228"/>
      <c r="L6" s="228"/>
      <c r="M6" s="228"/>
      <c r="N6" s="229"/>
    </row>
    <row r="7" spans="1:14" ht="12.75">
      <c r="A7" s="228"/>
      <c r="B7" s="228" t="s">
        <v>569</v>
      </c>
      <c r="C7" s="228"/>
      <c r="D7" s="228"/>
      <c r="E7" s="228"/>
      <c r="F7" s="228"/>
      <c r="G7" s="228"/>
      <c r="H7" s="229"/>
      <c r="I7" s="229"/>
      <c r="J7" s="228"/>
      <c r="K7" s="228"/>
      <c r="L7" s="228"/>
      <c r="M7" s="228"/>
      <c r="N7" s="229"/>
    </row>
    <row r="8" spans="1:14" s="230" customFormat="1" ht="11.2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</row>
    <row r="9" spans="1:14" s="230" customFormat="1" ht="15" customHeight="1">
      <c r="A9" s="373" t="s">
        <v>175</v>
      </c>
      <c r="B9" s="374"/>
      <c r="C9" s="374"/>
      <c r="D9" s="375"/>
      <c r="E9" s="370" t="s">
        <v>2</v>
      </c>
      <c r="F9" s="359" t="s">
        <v>570</v>
      </c>
      <c r="G9" s="370" t="s">
        <v>2</v>
      </c>
      <c r="H9" s="347" t="s">
        <v>527</v>
      </c>
      <c r="I9" s="370" t="s">
        <v>2</v>
      </c>
      <c r="J9" s="347" t="s">
        <v>193</v>
      </c>
      <c r="K9" s="370" t="s">
        <v>2</v>
      </c>
      <c r="L9" s="347" t="s">
        <v>571</v>
      </c>
      <c r="M9" s="370" t="s">
        <v>2</v>
      </c>
      <c r="N9" s="347" t="s">
        <v>572</v>
      </c>
    </row>
    <row r="10" spans="1:14" s="230" customFormat="1" ht="25.5" customHeight="1">
      <c r="A10" s="350" t="s">
        <v>531</v>
      </c>
      <c r="B10" s="351"/>
      <c r="C10" s="352"/>
      <c r="D10" s="359" t="s">
        <v>573</v>
      </c>
      <c r="E10" s="371"/>
      <c r="F10" s="360"/>
      <c r="G10" s="371"/>
      <c r="H10" s="348"/>
      <c r="I10" s="371"/>
      <c r="J10" s="348"/>
      <c r="K10" s="371"/>
      <c r="L10" s="348"/>
      <c r="M10" s="371"/>
      <c r="N10" s="348"/>
    </row>
    <row r="11" spans="1:14" s="230" customFormat="1" ht="18" customHeight="1">
      <c r="A11" s="353"/>
      <c r="B11" s="354"/>
      <c r="C11" s="355"/>
      <c r="D11" s="360"/>
      <c r="E11" s="371"/>
      <c r="F11" s="360"/>
      <c r="G11" s="371"/>
      <c r="H11" s="348"/>
      <c r="I11" s="371"/>
      <c r="J11" s="348"/>
      <c r="K11" s="371"/>
      <c r="L11" s="348"/>
      <c r="M11" s="371"/>
      <c r="N11" s="348"/>
    </row>
    <row r="12" spans="1:14" s="230" customFormat="1" ht="18" customHeight="1">
      <c r="A12" s="356"/>
      <c r="B12" s="357"/>
      <c r="C12" s="358"/>
      <c r="D12" s="361"/>
      <c r="E12" s="371"/>
      <c r="F12" s="361"/>
      <c r="G12" s="371"/>
      <c r="H12" s="349"/>
      <c r="I12" s="371"/>
      <c r="J12" s="349"/>
      <c r="K12" s="371"/>
      <c r="L12" s="349"/>
      <c r="M12" s="371"/>
      <c r="N12" s="349"/>
    </row>
    <row r="13" spans="1:15" s="230" customFormat="1" ht="13.5" customHeight="1">
      <c r="A13" s="362">
        <v>1</v>
      </c>
      <c r="B13" s="363"/>
      <c r="C13" s="363"/>
      <c r="D13" s="364"/>
      <c r="E13" s="372"/>
      <c r="F13" s="231">
        <v>2</v>
      </c>
      <c r="G13" s="372"/>
      <c r="H13" s="232">
        <v>3</v>
      </c>
      <c r="I13" s="372"/>
      <c r="J13" s="232">
        <v>4</v>
      </c>
      <c r="K13" s="372"/>
      <c r="L13" s="232">
        <v>5</v>
      </c>
      <c r="M13" s="372"/>
      <c r="N13" s="232">
        <v>6</v>
      </c>
      <c r="O13" s="233"/>
    </row>
    <row r="14" spans="1:15" s="230" customFormat="1" ht="12.75" customHeight="1">
      <c r="A14" s="365" t="s">
        <v>574</v>
      </c>
      <c r="B14" s="366"/>
      <c r="C14" s="366"/>
      <c r="D14" s="367"/>
      <c r="E14" s="234">
        <v>678</v>
      </c>
      <c r="F14" s="234"/>
      <c r="G14" s="234">
        <v>689</v>
      </c>
      <c r="H14" s="234"/>
      <c r="I14" s="234">
        <v>700</v>
      </c>
      <c r="J14" s="234"/>
      <c r="K14" s="234">
        <v>711</v>
      </c>
      <c r="L14" s="234"/>
      <c r="M14" s="234">
        <v>722</v>
      </c>
      <c r="N14" s="234"/>
      <c r="O14" s="235"/>
    </row>
    <row r="15" spans="1:15" s="230" customFormat="1" ht="18.75" customHeight="1">
      <c r="A15" s="368" t="s">
        <v>575</v>
      </c>
      <c r="B15" s="369"/>
      <c r="C15" s="369"/>
      <c r="D15" s="369"/>
      <c r="E15" s="236">
        <v>679</v>
      </c>
      <c r="F15" s="236"/>
      <c r="G15" s="234">
        <v>690</v>
      </c>
      <c r="H15" s="236"/>
      <c r="I15" s="236">
        <v>701</v>
      </c>
      <c r="J15" s="236"/>
      <c r="K15" s="236">
        <v>712</v>
      </c>
      <c r="L15" s="236"/>
      <c r="M15" s="236">
        <v>723</v>
      </c>
      <c r="N15" s="236"/>
      <c r="O15" s="235"/>
    </row>
    <row r="16" spans="1:15" s="230" customFormat="1" ht="24" customHeight="1">
      <c r="A16" s="343" t="s">
        <v>576</v>
      </c>
      <c r="B16" s="344"/>
      <c r="C16" s="344"/>
      <c r="D16" s="345"/>
      <c r="E16" s="236">
        <v>680</v>
      </c>
      <c r="F16" s="236"/>
      <c r="G16" s="234">
        <v>691</v>
      </c>
      <c r="H16" s="236"/>
      <c r="I16" s="236">
        <v>702</v>
      </c>
      <c r="J16" s="236"/>
      <c r="K16" s="236">
        <v>713</v>
      </c>
      <c r="L16" s="236"/>
      <c r="M16" s="236">
        <v>724</v>
      </c>
      <c r="N16" s="236"/>
      <c r="O16" s="235"/>
    </row>
    <row r="17" spans="1:14" s="129" customFormat="1" ht="22.5" customHeight="1">
      <c r="A17" s="346" t="s">
        <v>577</v>
      </c>
      <c r="B17" s="346"/>
      <c r="C17" s="346"/>
      <c r="D17" s="346"/>
      <c r="E17" s="236">
        <v>681</v>
      </c>
      <c r="F17" s="236"/>
      <c r="G17" s="234">
        <v>692</v>
      </c>
      <c r="H17" s="236"/>
      <c r="I17" s="237">
        <v>703</v>
      </c>
      <c r="J17" s="236"/>
      <c r="K17" s="236">
        <v>714</v>
      </c>
      <c r="L17" s="236"/>
      <c r="M17" s="236">
        <v>725</v>
      </c>
      <c r="N17" s="236"/>
    </row>
    <row r="18" spans="1:14" s="129" customFormat="1" ht="32.25" customHeight="1">
      <c r="A18" s="340" t="s">
        <v>578</v>
      </c>
      <c r="B18" s="341"/>
      <c r="C18" s="342"/>
      <c r="D18" s="158" t="s">
        <v>508</v>
      </c>
      <c r="E18" s="189"/>
      <c r="F18" s="159">
        <v>12750</v>
      </c>
      <c r="G18" s="189"/>
      <c r="H18" s="159">
        <v>11172.26</v>
      </c>
      <c r="I18" s="189"/>
      <c r="J18" s="159">
        <v>12558.75</v>
      </c>
      <c r="K18" s="189"/>
      <c r="L18" s="238">
        <v>0.055296</v>
      </c>
      <c r="M18" s="189"/>
      <c r="N18" s="238">
        <v>0.727366</v>
      </c>
    </row>
    <row r="19" spans="1:14" s="129" customFormat="1" ht="31.5" customHeight="1">
      <c r="A19" s="340" t="s">
        <v>578</v>
      </c>
      <c r="B19" s="341"/>
      <c r="C19" s="342"/>
      <c r="D19" s="158" t="s">
        <v>509</v>
      </c>
      <c r="E19" s="189"/>
      <c r="F19" s="159">
        <v>16212.8</v>
      </c>
      <c r="G19" s="189"/>
      <c r="H19" s="159">
        <v>11901.85</v>
      </c>
      <c r="I19" s="189"/>
      <c r="J19" s="159">
        <v>13584.3</v>
      </c>
      <c r="K19" s="189"/>
      <c r="L19" s="238">
        <v>0.049714</v>
      </c>
      <c r="M19" s="189"/>
      <c r="N19" s="238">
        <v>0.786763</v>
      </c>
    </row>
    <row r="20" spans="1:14" s="129" customFormat="1" ht="32.25" customHeight="1">
      <c r="A20" s="340" t="s">
        <v>578</v>
      </c>
      <c r="B20" s="341"/>
      <c r="C20" s="342"/>
      <c r="D20" s="158" t="s">
        <v>509</v>
      </c>
      <c r="E20" s="189"/>
      <c r="F20" s="159">
        <v>33600</v>
      </c>
      <c r="G20" s="189"/>
      <c r="H20" s="159">
        <v>13308.84</v>
      </c>
      <c r="I20" s="189"/>
      <c r="J20" s="159">
        <v>28152.6</v>
      </c>
      <c r="K20" s="189"/>
      <c r="L20" s="238">
        <v>0.10303</v>
      </c>
      <c r="M20" s="189"/>
      <c r="N20" s="238">
        <v>1.630517</v>
      </c>
    </row>
    <row r="21" spans="1:14" s="129" customFormat="1" ht="27.75" customHeight="1">
      <c r="A21" s="340" t="s">
        <v>578</v>
      </c>
      <c r="B21" s="341"/>
      <c r="C21" s="342"/>
      <c r="D21" s="158" t="s">
        <v>510</v>
      </c>
      <c r="E21" s="189"/>
      <c r="F21" s="159">
        <v>33600</v>
      </c>
      <c r="G21" s="189"/>
      <c r="H21" s="159">
        <v>12645.07</v>
      </c>
      <c r="I21" s="189"/>
      <c r="J21" s="159">
        <v>28295.4</v>
      </c>
      <c r="K21" s="189"/>
      <c r="L21" s="238">
        <v>0.150707</v>
      </c>
      <c r="M21" s="189"/>
      <c r="N21" s="238">
        <v>1.638787</v>
      </c>
    </row>
    <row r="22" spans="1:14" s="129" customFormat="1" ht="32.25" customHeight="1">
      <c r="A22" s="340" t="s">
        <v>578</v>
      </c>
      <c r="B22" s="341"/>
      <c r="C22" s="342"/>
      <c r="D22" s="158" t="s">
        <v>510</v>
      </c>
      <c r="E22" s="189"/>
      <c r="F22" s="159">
        <v>18400</v>
      </c>
      <c r="G22" s="189"/>
      <c r="H22" s="159">
        <v>14818.62</v>
      </c>
      <c r="I22" s="189"/>
      <c r="J22" s="159">
        <v>15495.1</v>
      </c>
      <c r="K22" s="189"/>
      <c r="L22" s="238">
        <v>0.08253</v>
      </c>
      <c r="M22" s="189"/>
      <c r="N22" s="238">
        <v>0.897431</v>
      </c>
    </row>
    <row r="23" spans="1:14" s="129" customFormat="1" ht="28.5" customHeight="1">
      <c r="A23" s="340" t="s">
        <v>578</v>
      </c>
      <c r="B23" s="341"/>
      <c r="C23" s="342"/>
      <c r="D23" s="158" t="s">
        <v>511</v>
      </c>
      <c r="E23" s="189"/>
      <c r="F23" s="159">
        <v>33600</v>
      </c>
      <c r="G23" s="189"/>
      <c r="H23" s="159">
        <v>12700.76</v>
      </c>
      <c r="I23" s="189"/>
      <c r="J23" s="159">
        <v>28198.8</v>
      </c>
      <c r="K23" s="189"/>
      <c r="L23" s="238">
        <v>0.052144</v>
      </c>
      <c r="M23" s="189"/>
      <c r="N23" s="238">
        <v>1.633193</v>
      </c>
    </row>
    <row r="24" spans="1:14" s="129" customFormat="1" ht="27.75" customHeight="1">
      <c r="A24" s="340" t="s">
        <v>578</v>
      </c>
      <c r="B24" s="341"/>
      <c r="C24" s="342"/>
      <c r="D24" s="158" t="s">
        <v>511</v>
      </c>
      <c r="E24" s="189"/>
      <c r="F24" s="159">
        <v>48800</v>
      </c>
      <c r="G24" s="189"/>
      <c r="H24" s="159">
        <v>38781.48</v>
      </c>
      <c r="I24" s="189"/>
      <c r="J24" s="159">
        <v>40955.4</v>
      </c>
      <c r="K24" s="189"/>
      <c r="L24" s="238">
        <v>0.075734</v>
      </c>
      <c r="M24" s="189"/>
      <c r="N24" s="238">
        <v>2.372018</v>
      </c>
    </row>
    <row r="25" spans="1:14" s="129" customFormat="1" ht="25.5" customHeight="1">
      <c r="A25" s="340" t="s">
        <v>578</v>
      </c>
      <c r="B25" s="341"/>
      <c r="C25" s="342"/>
      <c r="D25" s="158" t="s">
        <v>512</v>
      </c>
      <c r="E25" s="189"/>
      <c r="F25" s="159">
        <v>51300</v>
      </c>
      <c r="G25" s="189"/>
      <c r="H25" s="159">
        <v>20353.83</v>
      </c>
      <c r="I25" s="189"/>
      <c r="J25" s="159">
        <v>42658.8</v>
      </c>
      <c r="K25" s="189"/>
      <c r="L25" s="238">
        <v>0.15835</v>
      </c>
      <c r="M25" s="189"/>
      <c r="N25" s="238">
        <v>2.470674</v>
      </c>
    </row>
    <row r="26" spans="1:14" s="129" customFormat="1" ht="28.5" customHeight="1">
      <c r="A26" s="340" t="s">
        <v>578</v>
      </c>
      <c r="B26" s="341"/>
      <c r="C26" s="342"/>
      <c r="D26" s="158" t="s">
        <v>512</v>
      </c>
      <c r="E26" s="189"/>
      <c r="F26" s="159">
        <v>4500</v>
      </c>
      <c r="G26" s="189"/>
      <c r="H26" s="159">
        <v>3542.76</v>
      </c>
      <c r="I26" s="189"/>
      <c r="J26" s="159">
        <v>3742</v>
      </c>
      <c r="K26" s="189"/>
      <c r="L26" s="238">
        <v>0.01389</v>
      </c>
      <c r="M26" s="189"/>
      <c r="N26" s="238">
        <v>0.216726</v>
      </c>
    </row>
    <row r="27" spans="1:14" s="129" customFormat="1" ht="33.75" customHeight="1">
      <c r="A27" s="340" t="s">
        <v>578</v>
      </c>
      <c r="B27" s="341"/>
      <c r="C27" s="342"/>
      <c r="D27" s="158" t="s">
        <v>513</v>
      </c>
      <c r="E27" s="189"/>
      <c r="F27" s="239">
        <v>46700</v>
      </c>
      <c r="G27" s="189"/>
      <c r="H27" s="239">
        <v>21266.06</v>
      </c>
      <c r="I27" s="189"/>
      <c r="J27" s="239">
        <v>37915.73</v>
      </c>
      <c r="K27" s="189"/>
      <c r="L27" s="240">
        <v>0.16046</v>
      </c>
      <c r="M27" s="189"/>
      <c r="N27" s="240">
        <v>2.195969</v>
      </c>
    </row>
    <row r="28" spans="1:14" s="129" customFormat="1" ht="33.75" customHeight="1">
      <c r="A28" s="340" t="s">
        <v>578</v>
      </c>
      <c r="B28" s="341"/>
      <c r="C28" s="342"/>
      <c r="D28" s="158" t="s">
        <v>513</v>
      </c>
      <c r="E28" s="189"/>
      <c r="F28" s="159">
        <v>60000</v>
      </c>
      <c r="G28" s="189"/>
      <c r="H28" s="159">
        <v>31074.09</v>
      </c>
      <c r="I28" s="189"/>
      <c r="J28" s="159">
        <v>48714</v>
      </c>
      <c r="K28" s="189"/>
      <c r="L28" s="238">
        <v>0.206158</v>
      </c>
      <c r="M28" s="189"/>
      <c r="N28" s="238">
        <v>2.821373</v>
      </c>
    </row>
    <row r="29" spans="1:14" s="129" customFormat="1" ht="33.75" customHeight="1">
      <c r="A29" s="340" t="s">
        <v>578</v>
      </c>
      <c r="B29" s="341"/>
      <c r="C29" s="342"/>
      <c r="D29" s="158" t="s">
        <v>514</v>
      </c>
      <c r="E29" s="189"/>
      <c r="F29" s="159">
        <v>42500</v>
      </c>
      <c r="G29" s="189"/>
      <c r="H29" s="159">
        <v>17300.71</v>
      </c>
      <c r="I29" s="189"/>
      <c r="J29" s="159">
        <v>34807.5</v>
      </c>
      <c r="K29" s="189"/>
      <c r="L29" s="238">
        <v>0.076646</v>
      </c>
      <c r="M29" s="189"/>
      <c r="N29" s="238">
        <v>2.015949</v>
      </c>
    </row>
    <row r="30" spans="1:14" s="129" customFormat="1" ht="33.75" customHeight="1">
      <c r="A30" s="340" t="s">
        <v>578</v>
      </c>
      <c r="B30" s="341"/>
      <c r="C30" s="342"/>
      <c r="D30" s="158" t="s">
        <v>514</v>
      </c>
      <c r="E30" s="189"/>
      <c r="F30" s="159">
        <v>160000</v>
      </c>
      <c r="G30" s="189"/>
      <c r="H30" s="159">
        <v>83714.37</v>
      </c>
      <c r="I30" s="189"/>
      <c r="J30" s="159">
        <v>131040</v>
      </c>
      <c r="K30" s="189"/>
      <c r="L30" s="238">
        <v>0.28855</v>
      </c>
      <c r="M30" s="189"/>
      <c r="N30" s="238">
        <v>7.589456</v>
      </c>
    </row>
    <row r="31" spans="1:14" s="129" customFormat="1" ht="33.75" customHeight="1">
      <c r="A31" s="340" t="s">
        <v>578</v>
      </c>
      <c r="B31" s="341"/>
      <c r="C31" s="342"/>
      <c r="D31" s="158" t="s">
        <v>515</v>
      </c>
      <c r="E31" s="189"/>
      <c r="F31" s="159">
        <v>44000</v>
      </c>
      <c r="G31" s="189"/>
      <c r="H31" s="159">
        <v>26403.45</v>
      </c>
      <c r="I31" s="189"/>
      <c r="J31" s="159">
        <v>35169.2</v>
      </c>
      <c r="K31" s="189"/>
      <c r="L31" s="238">
        <v>0.201666</v>
      </c>
      <c r="M31" s="189"/>
      <c r="N31" s="238">
        <v>2.036898</v>
      </c>
    </row>
    <row r="32" spans="1:14" s="129" customFormat="1" ht="33.75" customHeight="1">
      <c r="A32" s="340" t="s">
        <v>578</v>
      </c>
      <c r="B32" s="341"/>
      <c r="C32" s="342"/>
      <c r="D32" s="158" t="s">
        <v>516</v>
      </c>
      <c r="E32" s="189"/>
      <c r="F32" s="159">
        <v>18532</v>
      </c>
      <c r="G32" s="189"/>
      <c r="H32" s="159">
        <v>14527.11</v>
      </c>
      <c r="I32" s="189"/>
      <c r="J32" s="159">
        <v>13804.49</v>
      </c>
      <c r="K32" s="189"/>
      <c r="L32" s="238">
        <v>0.067879</v>
      </c>
      <c r="M32" s="189"/>
      <c r="N32" s="238">
        <v>0.799516</v>
      </c>
    </row>
    <row r="33" spans="1:14" s="129" customFormat="1" ht="33.75" customHeight="1">
      <c r="A33" s="340" t="s">
        <v>578</v>
      </c>
      <c r="B33" s="341"/>
      <c r="C33" s="342"/>
      <c r="D33" s="158" t="s">
        <v>517</v>
      </c>
      <c r="E33" s="189"/>
      <c r="F33" s="159">
        <v>12000</v>
      </c>
      <c r="G33" s="189"/>
      <c r="H33" s="159">
        <v>7589.52</v>
      </c>
      <c r="I33" s="189"/>
      <c r="J33" s="159">
        <v>8632.8</v>
      </c>
      <c r="K33" s="189"/>
      <c r="L33" s="238">
        <v>0.037284</v>
      </c>
      <c r="M33" s="189"/>
      <c r="N33" s="238">
        <v>0.499987</v>
      </c>
    </row>
    <row r="34" spans="1:14" s="129" customFormat="1" ht="18.75" customHeight="1">
      <c r="A34" s="338" t="s">
        <v>579</v>
      </c>
      <c r="B34" s="338"/>
      <c r="C34" s="338"/>
      <c r="D34" s="338"/>
      <c r="E34" s="236">
        <v>682</v>
      </c>
      <c r="F34" s="229"/>
      <c r="G34" s="189"/>
      <c r="H34" s="111">
        <f>SUM(H18:H33)</f>
        <v>341100.78</v>
      </c>
      <c r="I34" s="189"/>
      <c r="J34" s="111">
        <f>SUM(J18:J33)</f>
        <v>523724.87</v>
      </c>
      <c r="K34" s="189"/>
      <c r="L34" s="241"/>
      <c r="M34" s="189"/>
      <c r="N34" s="242">
        <f>SUM(N18:N33)</f>
        <v>30.332623000000005</v>
      </c>
    </row>
    <row r="35" spans="1:14" s="129" customFormat="1" ht="15" customHeight="1">
      <c r="A35" s="337" t="s">
        <v>580</v>
      </c>
      <c r="B35" s="337"/>
      <c r="C35" s="337"/>
      <c r="D35" s="337"/>
      <c r="E35" s="236">
        <v>683</v>
      </c>
      <c r="F35" s="243"/>
      <c r="G35" s="244">
        <v>694</v>
      </c>
      <c r="H35" s="245"/>
      <c r="I35" s="246">
        <v>705</v>
      </c>
      <c r="J35" s="245"/>
      <c r="K35" s="247">
        <v>716</v>
      </c>
      <c r="L35" s="248"/>
      <c r="M35" s="249">
        <v>727</v>
      </c>
      <c r="N35" s="250"/>
    </row>
    <row r="36" spans="1:14" s="129" customFormat="1" ht="12.75" customHeight="1">
      <c r="A36" s="339" t="s">
        <v>581</v>
      </c>
      <c r="B36" s="339"/>
      <c r="C36" s="339"/>
      <c r="D36" s="339"/>
      <c r="E36" s="251">
        <v>684</v>
      </c>
      <c r="F36" s="243"/>
      <c r="G36" s="244">
        <v>695</v>
      </c>
      <c r="H36" s="245"/>
      <c r="I36" s="246">
        <v>706</v>
      </c>
      <c r="J36" s="245"/>
      <c r="K36" s="247">
        <v>717</v>
      </c>
      <c r="L36" s="248"/>
      <c r="M36" s="249">
        <v>728</v>
      </c>
      <c r="N36" s="250"/>
    </row>
    <row r="37" spans="1:14" s="129" customFormat="1" ht="12" customHeight="1">
      <c r="A37" s="339" t="s">
        <v>582</v>
      </c>
      <c r="B37" s="339"/>
      <c r="C37" s="339"/>
      <c r="D37" s="339"/>
      <c r="E37" s="251">
        <v>685</v>
      </c>
      <c r="F37" s="243"/>
      <c r="G37" s="244">
        <v>696</v>
      </c>
      <c r="H37" s="245"/>
      <c r="I37" s="246">
        <v>707</v>
      </c>
      <c r="J37" s="245"/>
      <c r="K37" s="247">
        <v>718</v>
      </c>
      <c r="L37" s="248"/>
      <c r="M37" s="249">
        <v>729</v>
      </c>
      <c r="N37" s="250"/>
    </row>
    <row r="38" spans="1:14" s="129" customFormat="1" ht="9.75" customHeight="1">
      <c r="A38" s="339" t="s">
        <v>583</v>
      </c>
      <c r="B38" s="339"/>
      <c r="C38" s="339"/>
      <c r="D38" s="339"/>
      <c r="E38" s="251">
        <v>686</v>
      </c>
      <c r="F38" s="251"/>
      <c r="G38" s="244">
        <v>697</v>
      </c>
      <c r="H38" s="251"/>
      <c r="I38" s="244">
        <v>708</v>
      </c>
      <c r="J38" s="251"/>
      <c r="K38" s="252">
        <v>719</v>
      </c>
      <c r="L38" s="251"/>
      <c r="M38" s="244">
        <v>730</v>
      </c>
      <c r="N38" s="251"/>
    </row>
    <row r="39" spans="1:14" s="129" customFormat="1" ht="12.75" customHeight="1">
      <c r="A39" s="339" t="s">
        <v>584</v>
      </c>
      <c r="B39" s="339"/>
      <c r="C39" s="339"/>
      <c r="D39" s="339"/>
      <c r="E39" s="251">
        <v>687</v>
      </c>
      <c r="F39" s="253"/>
      <c r="G39" s="244">
        <v>698</v>
      </c>
      <c r="H39" s="254"/>
      <c r="I39" s="246">
        <v>709</v>
      </c>
      <c r="J39" s="254"/>
      <c r="K39" s="247">
        <v>720</v>
      </c>
      <c r="L39" s="248"/>
      <c r="M39" s="249">
        <v>731</v>
      </c>
      <c r="N39" s="255"/>
    </row>
    <row r="40" spans="1:14" s="129" customFormat="1" ht="17.25" customHeight="1">
      <c r="A40" s="337" t="s">
        <v>585</v>
      </c>
      <c r="B40" s="337"/>
      <c r="C40" s="337"/>
      <c r="D40" s="337"/>
      <c r="E40" s="251">
        <v>688</v>
      </c>
      <c r="F40" s="253">
        <f>SUM(F18:F39)</f>
        <v>636494.8</v>
      </c>
      <c r="G40" s="244">
        <v>699</v>
      </c>
      <c r="H40" s="254">
        <f>SUM(H34+H39)</f>
        <v>341100.78</v>
      </c>
      <c r="I40" s="246">
        <v>710</v>
      </c>
      <c r="J40" s="254">
        <f>SUM(J34+J39)</f>
        <v>523724.87</v>
      </c>
      <c r="K40" s="247">
        <v>721</v>
      </c>
      <c r="L40" s="248"/>
      <c r="M40" s="249">
        <v>732</v>
      </c>
      <c r="N40" s="255" t="s">
        <v>586</v>
      </c>
    </row>
    <row r="41" spans="1:14" s="129" customFormat="1" ht="14.2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56"/>
    </row>
    <row r="42" spans="1:14" s="222" customFormat="1" ht="11.25">
      <c r="A42" s="257" t="s">
        <v>587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 t="s">
        <v>568</v>
      </c>
    </row>
    <row r="43" spans="1:15" ht="12.75">
      <c r="A43" s="222"/>
      <c r="B43" s="222"/>
      <c r="C43" s="222"/>
      <c r="D43" s="223"/>
      <c r="E43" s="222"/>
      <c r="F43" s="224"/>
      <c r="G43" s="222"/>
      <c r="H43" s="222"/>
      <c r="I43" s="222"/>
      <c r="J43" s="224"/>
      <c r="K43" s="222"/>
      <c r="L43" s="128"/>
      <c r="M43" s="128"/>
      <c r="N43" s="226"/>
      <c r="O43" s="230"/>
    </row>
    <row r="44" spans="12:13" ht="12.75">
      <c r="L44" s="128"/>
      <c r="M44" s="128"/>
    </row>
  </sheetData>
  <sheetProtection/>
  <mergeCells count="43">
    <mergeCell ref="L9:L12"/>
    <mergeCell ref="M9:M13"/>
    <mergeCell ref="A1:D1"/>
    <mergeCell ref="A3:D3"/>
    <mergeCell ref="A9:D9"/>
    <mergeCell ref="E9:E13"/>
    <mergeCell ref="F9:F12"/>
    <mergeCell ref="G9:G13"/>
    <mergeCell ref="N9:N12"/>
    <mergeCell ref="A10:C12"/>
    <mergeCell ref="D10:D12"/>
    <mergeCell ref="A13:D13"/>
    <mergeCell ref="A14:D14"/>
    <mergeCell ref="A15:D15"/>
    <mergeCell ref="H9:H12"/>
    <mergeCell ref="I9:I13"/>
    <mergeCell ref="J9:J12"/>
    <mergeCell ref="K9:K13"/>
    <mergeCell ref="A16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0:D40"/>
    <mergeCell ref="A34:D34"/>
    <mergeCell ref="A35:D35"/>
    <mergeCell ref="A36:D36"/>
    <mergeCell ref="A37:D37"/>
    <mergeCell ref="A38:D38"/>
    <mergeCell ref="A39:D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64">
      <selection activeCell="A7" sqref="A7:IV7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70" t="s">
        <v>444</v>
      </c>
      <c r="B1" s="70"/>
    </row>
    <row r="2" spans="1:2" ht="12.75">
      <c r="A2" s="70" t="s">
        <v>445</v>
      </c>
      <c r="B2" s="70"/>
    </row>
    <row r="3" spans="1:2" ht="12.75">
      <c r="A3" s="70" t="s">
        <v>446</v>
      </c>
      <c r="B3" s="70"/>
    </row>
    <row r="4" spans="1:2" ht="12.75">
      <c r="A4" s="70" t="s">
        <v>447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7" spans="1:2" ht="12.75">
      <c r="A7" s="70"/>
      <c r="B7" s="70"/>
    </row>
    <row r="8" spans="1:5" ht="12.75">
      <c r="A8" s="258" t="s">
        <v>344</v>
      </c>
      <c r="B8" s="258"/>
      <c r="C8" s="258"/>
      <c r="D8" s="258"/>
      <c r="E8" s="258"/>
    </row>
    <row r="9" spans="1:5" ht="14.25" customHeight="1">
      <c r="A9" s="259" t="s">
        <v>345</v>
      </c>
      <c r="B9" s="259"/>
      <c r="C9" s="259"/>
      <c r="D9" s="259"/>
      <c r="E9" s="259"/>
    </row>
    <row r="10" spans="1:5" ht="14.25" customHeight="1">
      <c r="A10" s="259" t="s">
        <v>450</v>
      </c>
      <c r="B10" s="259"/>
      <c r="C10" s="259"/>
      <c r="D10" s="259"/>
      <c r="E10" s="259"/>
    </row>
    <row r="11" ht="12.75">
      <c r="E11" s="4" t="s">
        <v>55</v>
      </c>
    </row>
    <row r="12" spans="1:5" ht="22.5">
      <c r="A12" s="6" t="s">
        <v>0</v>
      </c>
      <c r="B12" s="6" t="s">
        <v>56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55"/>
      <c r="B14" s="25" t="s">
        <v>436</v>
      </c>
      <c r="C14" s="7">
        <v>201</v>
      </c>
      <c r="D14" s="36"/>
      <c r="E14" s="36"/>
    </row>
    <row r="15" spans="1:5" ht="12.75">
      <c r="A15" s="6"/>
      <c r="B15" s="25" t="s">
        <v>434</v>
      </c>
      <c r="C15" s="9" t="s">
        <v>130</v>
      </c>
      <c r="D15" s="28">
        <f>SUM(D16:D19)</f>
        <v>1072</v>
      </c>
      <c r="E15" s="28">
        <f>SUM(E16:E19)</f>
        <v>3150</v>
      </c>
    </row>
    <row r="16" spans="1:7" ht="12.75">
      <c r="A16" s="6">
        <v>700</v>
      </c>
      <c r="B16" s="2" t="s">
        <v>346</v>
      </c>
      <c r="C16" s="9" t="s">
        <v>131</v>
      </c>
      <c r="D16" s="37">
        <v>333</v>
      </c>
      <c r="E16" s="37">
        <v>1263</v>
      </c>
      <c r="G16" s="32"/>
    </row>
    <row r="17" spans="1:5" ht="22.5">
      <c r="A17" s="6" t="s">
        <v>347</v>
      </c>
      <c r="B17" s="3" t="s">
        <v>348</v>
      </c>
      <c r="C17" s="9" t="s">
        <v>132</v>
      </c>
      <c r="D17" s="37">
        <v>213</v>
      </c>
      <c r="E17" s="37">
        <v>1887</v>
      </c>
    </row>
    <row r="18" spans="1:7" ht="12.75">
      <c r="A18" s="6">
        <v>703</v>
      </c>
      <c r="B18" s="2" t="s">
        <v>349</v>
      </c>
      <c r="C18" s="9" t="s">
        <v>133</v>
      </c>
      <c r="D18" s="37"/>
      <c r="E18" s="37"/>
      <c r="G18" s="32"/>
    </row>
    <row r="19" spans="1:5" ht="12.75">
      <c r="A19" s="6">
        <v>709</v>
      </c>
      <c r="B19" s="52" t="s">
        <v>350</v>
      </c>
      <c r="C19" s="9" t="s">
        <v>134</v>
      </c>
      <c r="D19" s="37">
        <v>526</v>
      </c>
      <c r="E19" s="37"/>
    </row>
    <row r="20" spans="1:5" ht="12.75">
      <c r="A20" s="6"/>
      <c r="B20" s="53" t="s">
        <v>435</v>
      </c>
      <c r="C20" s="9" t="s">
        <v>135</v>
      </c>
      <c r="D20" s="37">
        <f>SUM(D21:D24)</f>
        <v>0</v>
      </c>
      <c r="E20" s="37">
        <f>SUM(E21:E24)</f>
        <v>0</v>
      </c>
    </row>
    <row r="21" spans="1:5" ht="12.75">
      <c r="A21" s="6">
        <v>710</v>
      </c>
      <c r="B21" s="58" t="s">
        <v>351</v>
      </c>
      <c r="C21" s="9" t="s">
        <v>136</v>
      </c>
      <c r="D21" s="28"/>
      <c r="E21" s="28"/>
    </row>
    <row r="22" spans="1:5" ht="12.75">
      <c r="A22" s="6">
        <v>711</v>
      </c>
      <c r="B22" s="3" t="s">
        <v>352</v>
      </c>
      <c r="C22" s="9" t="s">
        <v>137</v>
      </c>
      <c r="D22" s="28"/>
      <c r="E22" s="28"/>
    </row>
    <row r="23" spans="1:5" ht="12.75">
      <c r="A23" s="6">
        <v>712</v>
      </c>
      <c r="B23" s="3" t="s">
        <v>353</v>
      </c>
      <c r="C23" s="9" t="s">
        <v>138</v>
      </c>
      <c r="D23" s="28"/>
      <c r="E23" s="28"/>
    </row>
    <row r="24" spans="1:5" ht="12.75" customHeight="1">
      <c r="A24" s="6">
        <v>719</v>
      </c>
      <c r="B24" s="52" t="s">
        <v>354</v>
      </c>
      <c r="C24" s="9" t="s">
        <v>139</v>
      </c>
      <c r="D24" s="37"/>
      <c r="E24" s="37"/>
    </row>
    <row r="25" spans="1:5" ht="12.75">
      <c r="A25" s="56">
        <v>73</v>
      </c>
      <c r="B25" s="25" t="s">
        <v>355</v>
      </c>
      <c r="C25" s="9" t="s">
        <v>140</v>
      </c>
      <c r="D25" s="37">
        <f>SUM(D26:D32)</f>
        <v>8158</v>
      </c>
      <c r="E25" s="37">
        <f>SUM(E26:E32)</f>
        <v>4835</v>
      </c>
    </row>
    <row r="26" spans="1:5" ht="12.75">
      <c r="A26" s="6">
        <v>600</v>
      </c>
      <c r="B26" s="2" t="s">
        <v>356</v>
      </c>
      <c r="C26" s="9" t="s">
        <v>141</v>
      </c>
      <c r="D26" s="37">
        <v>835</v>
      </c>
      <c r="E26" s="37">
        <v>1627</v>
      </c>
    </row>
    <row r="27" spans="1:5" ht="12.75">
      <c r="A27" s="6">
        <v>601</v>
      </c>
      <c r="B27" s="2" t="s">
        <v>357</v>
      </c>
      <c r="C27" s="9" t="s">
        <v>142</v>
      </c>
      <c r="D27" s="37"/>
      <c r="E27" s="37"/>
    </row>
    <row r="28" spans="1:5" ht="12.75">
      <c r="A28" s="6">
        <v>602</v>
      </c>
      <c r="B28" s="52" t="s">
        <v>358</v>
      </c>
      <c r="C28" s="9" t="s">
        <v>143</v>
      </c>
      <c r="D28" s="37"/>
      <c r="E28" s="37"/>
    </row>
    <row r="29" spans="1:5" ht="12.75">
      <c r="A29" s="6">
        <v>603</v>
      </c>
      <c r="B29" s="2" t="s">
        <v>359</v>
      </c>
      <c r="C29" s="9" t="s">
        <v>144</v>
      </c>
      <c r="D29" s="37">
        <v>1990</v>
      </c>
      <c r="E29" s="37">
        <v>2488</v>
      </c>
    </row>
    <row r="30" spans="1:5" ht="12.75">
      <c r="A30" s="6">
        <v>605</v>
      </c>
      <c r="B30" s="52" t="s">
        <v>360</v>
      </c>
      <c r="C30" s="9" t="s">
        <v>145</v>
      </c>
      <c r="D30" s="37">
        <v>145</v>
      </c>
      <c r="E30" s="37">
        <v>345</v>
      </c>
    </row>
    <row r="31" spans="1:5" ht="12.75">
      <c r="A31" s="6">
        <v>607</v>
      </c>
      <c r="B31" s="52" t="s">
        <v>361</v>
      </c>
      <c r="C31" s="9" t="s">
        <v>146</v>
      </c>
      <c r="D31" s="37"/>
      <c r="E31" s="37"/>
    </row>
    <row r="32" spans="1:5" ht="22.5">
      <c r="A32" s="6" t="s">
        <v>363</v>
      </c>
      <c r="B32" s="52" t="s">
        <v>362</v>
      </c>
      <c r="C32" s="9" t="s">
        <v>147</v>
      </c>
      <c r="D32" s="37">
        <f>4250+118+819+1</f>
        <v>5188</v>
      </c>
      <c r="E32" s="37">
        <v>375</v>
      </c>
    </row>
    <row r="33" spans="1:5" ht="12.75">
      <c r="A33" s="6"/>
      <c r="B33" s="25" t="s">
        <v>364</v>
      </c>
      <c r="C33" s="9" t="s">
        <v>148</v>
      </c>
      <c r="D33" s="28">
        <f>SUM(D34:D37)</f>
        <v>0</v>
      </c>
      <c r="E33" s="28">
        <f>SUM(E34:E37)</f>
        <v>0</v>
      </c>
    </row>
    <row r="34" spans="1:5" ht="12.75">
      <c r="A34" s="6">
        <v>610</v>
      </c>
      <c r="B34" s="2" t="s">
        <v>365</v>
      </c>
      <c r="C34" s="9" t="s">
        <v>149</v>
      </c>
      <c r="D34" s="28">
        <v>0</v>
      </c>
      <c r="E34" s="28">
        <v>0</v>
      </c>
    </row>
    <row r="35" spans="1:5" ht="12.75">
      <c r="A35" s="6">
        <v>611</v>
      </c>
      <c r="B35" s="2" t="s">
        <v>366</v>
      </c>
      <c r="C35" s="9" t="s">
        <v>150</v>
      </c>
      <c r="D35" s="28"/>
      <c r="E35" s="28"/>
    </row>
    <row r="36" spans="1:5" ht="12.75">
      <c r="A36" s="6">
        <v>612</v>
      </c>
      <c r="B36" s="2" t="s">
        <v>367</v>
      </c>
      <c r="C36" s="9" t="s">
        <v>151</v>
      </c>
      <c r="D36" s="28"/>
      <c r="E36" s="28"/>
    </row>
    <row r="37" spans="1:5" ht="12.75">
      <c r="A37" s="6">
        <v>619</v>
      </c>
      <c r="B37" s="2" t="s">
        <v>368</v>
      </c>
      <c r="C37" s="9" t="s">
        <v>152</v>
      </c>
      <c r="D37" s="28"/>
      <c r="E37" s="28"/>
    </row>
    <row r="38" spans="1:5" ht="22.5">
      <c r="A38" s="6"/>
      <c r="B38" s="43" t="s">
        <v>384</v>
      </c>
      <c r="C38" s="9" t="s">
        <v>153</v>
      </c>
      <c r="D38" s="28"/>
      <c r="E38" s="28">
        <v>0</v>
      </c>
    </row>
    <row r="39" spans="1:5" ht="12.75">
      <c r="A39" s="6"/>
      <c r="B39" s="2" t="s">
        <v>369</v>
      </c>
      <c r="C39" s="9" t="s">
        <v>154</v>
      </c>
      <c r="D39" s="28">
        <f>D25-D15</f>
        <v>7086</v>
      </c>
      <c r="E39" s="28">
        <f>E25-E15</f>
        <v>1685</v>
      </c>
    </row>
    <row r="40" spans="1:5" ht="12.75">
      <c r="A40" s="6"/>
      <c r="B40" s="25" t="s">
        <v>370</v>
      </c>
      <c r="C40" s="9" t="s">
        <v>155</v>
      </c>
      <c r="D40" s="28">
        <f>D41+D42</f>
        <v>0</v>
      </c>
      <c r="E40" s="28">
        <f>E41+E42</f>
        <v>0</v>
      </c>
    </row>
    <row r="41" spans="1:5" ht="12.75">
      <c r="A41" s="6">
        <v>730</v>
      </c>
      <c r="B41" s="2" t="s">
        <v>371</v>
      </c>
      <c r="C41" s="9" t="s">
        <v>156</v>
      </c>
      <c r="D41" s="28">
        <v>0</v>
      </c>
      <c r="E41" s="28">
        <v>0</v>
      </c>
    </row>
    <row r="42" spans="1:5" ht="12.75">
      <c r="A42" s="6">
        <v>731</v>
      </c>
      <c r="B42" s="3" t="s">
        <v>372</v>
      </c>
      <c r="C42" s="9" t="s">
        <v>157</v>
      </c>
      <c r="D42" s="28"/>
      <c r="E42" s="28"/>
    </row>
    <row r="43" spans="1:5" ht="12.75">
      <c r="A43" s="6"/>
      <c r="B43" s="25" t="s">
        <v>373</v>
      </c>
      <c r="C43" s="9" t="s">
        <v>158</v>
      </c>
      <c r="D43" s="28">
        <f>D44+D45</f>
        <v>0</v>
      </c>
      <c r="E43" s="28">
        <f>E44+E45</f>
        <v>0</v>
      </c>
    </row>
    <row r="44" spans="1:5" ht="12.75">
      <c r="A44" s="6">
        <v>630</v>
      </c>
      <c r="B44" s="2" t="s">
        <v>374</v>
      </c>
      <c r="C44" s="9" t="s">
        <v>159</v>
      </c>
      <c r="D44" s="28"/>
      <c r="E44" s="28"/>
    </row>
    <row r="45" spans="1:5" ht="12.75">
      <c r="A45" s="57">
        <v>631</v>
      </c>
      <c r="B45" s="2" t="s">
        <v>375</v>
      </c>
      <c r="C45" s="9" t="s">
        <v>160</v>
      </c>
      <c r="D45" s="28"/>
      <c r="E45" s="28"/>
    </row>
    <row r="46" spans="1:5" ht="33.75" customHeight="1">
      <c r="A46" s="6"/>
      <c r="B46" s="43" t="s">
        <v>376</v>
      </c>
      <c r="C46" s="9" t="s">
        <v>406</v>
      </c>
      <c r="D46" s="47">
        <f>D38+D40-D43</f>
        <v>0</v>
      </c>
      <c r="E46" s="47">
        <f>E38+E40-E43</f>
        <v>0</v>
      </c>
    </row>
    <row r="47" spans="1:5" ht="12.75">
      <c r="A47" s="6"/>
      <c r="B47" s="3" t="s">
        <v>377</v>
      </c>
      <c r="C47" s="9" t="s">
        <v>407</v>
      </c>
      <c r="D47" s="47">
        <f>D39</f>
        <v>7086</v>
      </c>
      <c r="E47" s="47">
        <f>E39</f>
        <v>1685</v>
      </c>
    </row>
    <row r="48" spans="1:5" ht="12.75">
      <c r="A48" s="6"/>
      <c r="B48" s="25" t="s">
        <v>378</v>
      </c>
      <c r="C48" s="9" t="s">
        <v>408</v>
      </c>
      <c r="D48" s="47"/>
      <c r="E48" s="47"/>
    </row>
    <row r="49" spans="1:5" ht="12.75">
      <c r="A49" s="6">
        <v>821</v>
      </c>
      <c r="B49" s="2" t="s">
        <v>379</v>
      </c>
      <c r="C49" s="9" t="s">
        <v>409</v>
      </c>
      <c r="D49" s="28"/>
      <c r="E49" s="28"/>
    </row>
    <row r="50" spans="1:5" ht="12.75">
      <c r="A50" s="6" t="s">
        <v>380</v>
      </c>
      <c r="B50" s="2" t="s">
        <v>381</v>
      </c>
      <c r="C50" s="9" t="s">
        <v>410</v>
      </c>
      <c r="D50" s="28"/>
      <c r="E50" s="28"/>
    </row>
    <row r="51" spans="1:5" ht="12.75">
      <c r="A51" s="6" t="s">
        <v>380</v>
      </c>
      <c r="B51" s="2" t="s">
        <v>382</v>
      </c>
      <c r="C51" s="9" t="s">
        <v>411</v>
      </c>
      <c r="D51" s="28"/>
      <c r="E51" s="28"/>
    </row>
    <row r="52" spans="1:5" ht="27.75" customHeight="1">
      <c r="A52" s="6"/>
      <c r="B52" s="43" t="s">
        <v>383</v>
      </c>
      <c r="C52" s="9" t="s">
        <v>412</v>
      </c>
      <c r="D52" s="28">
        <f>D46</f>
        <v>0</v>
      </c>
      <c r="E52" s="28">
        <f>E46</f>
        <v>0</v>
      </c>
    </row>
    <row r="53" spans="1:5" ht="12.75">
      <c r="A53" s="6"/>
      <c r="B53" s="2" t="s">
        <v>385</v>
      </c>
      <c r="C53" s="9" t="s">
        <v>413</v>
      </c>
      <c r="D53" s="28">
        <f>D47</f>
        <v>7086</v>
      </c>
      <c r="E53" s="28">
        <f>E47</f>
        <v>1685</v>
      </c>
    </row>
    <row r="54" spans="1:5" ht="22.5">
      <c r="A54" s="6"/>
      <c r="B54" s="43" t="s">
        <v>386</v>
      </c>
      <c r="C54" s="9" t="s">
        <v>414</v>
      </c>
      <c r="D54" s="28">
        <f>SUM(D55:D60)</f>
        <v>15909</v>
      </c>
      <c r="E54" s="28">
        <f>SUM(E55:E60)</f>
        <v>9870</v>
      </c>
    </row>
    <row r="55" spans="1:5" ht="12.75">
      <c r="A55" s="6">
        <v>720</v>
      </c>
      <c r="B55" s="2" t="s">
        <v>387</v>
      </c>
      <c r="C55" s="9" t="s">
        <v>415</v>
      </c>
      <c r="D55" s="28">
        <v>15909</v>
      </c>
      <c r="E55" s="28">
        <v>9870</v>
      </c>
    </row>
    <row r="56" spans="1:5" ht="22.5">
      <c r="A56" s="6">
        <v>721</v>
      </c>
      <c r="B56" s="54" t="s">
        <v>388</v>
      </c>
      <c r="C56" s="9" t="s">
        <v>416</v>
      </c>
      <c r="D56" s="28"/>
      <c r="E56" s="28"/>
    </row>
    <row r="57" spans="1:5" ht="22.5">
      <c r="A57" s="6">
        <v>722</v>
      </c>
      <c r="B57" s="54" t="s">
        <v>390</v>
      </c>
      <c r="C57" s="9" t="s">
        <v>417</v>
      </c>
      <c r="D57" s="28"/>
      <c r="E57" s="28"/>
    </row>
    <row r="58" spans="1:5" ht="22.5">
      <c r="A58" s="57">
        <v>723</v>
      </c>
      <c r="B58" s="54" t="s">
        <v>389</v>
      </c>
      <c r="C58" s="9" t="s">
        <v>418</v>
      </c>
      <c r="D58" s="28"/>
      <c r="E58" s="28"/>
    </row>
    <row r="59" spans="1:5" ht="12.75">
      <c r="A59" s="6">
        <v>724</v>
      </c>
      <c r="B59" s="54" t="s">
        <v>391</v>
      </c>
      <c r="C59" s="9" t="s">
        <v>419</v>
      </c>
      <c r="D59" s="28"/>
      <c r="E59" s="28"/>
    </row>
    <row r="60" spans="1:5" ht="12.75">
      <c r="A60" s="6">
        <v>729</v>
      </c>
      <c r="B60" s="2" t="s">
        <v>392</v>
      </c>
      <c r="C60" s="9" t="s">
        <v>420</v>
      </c>
      <c r="D60" s="28"/>
      <c r="E60" s="28"/>
    </row>
    <row r="61" spans="1:5" ht="12.75">
      <c r="A61" s="6"/>
      <c r="B61" s="43" t="s">
        <v>393</v>
      </c>
      <c r="C61" s="9" t="s">
        <v>421</v>
      </c>
      <c r="D61" s="28">
        <f>SUM(D62:D67)</f>
        <v>28240</v>
      </c>
      <c r="E61" s="28">
        <f>SUM(E62:E67)</f>
        <v>19291</v>
      </c>
    </row>
    <row r="62" spans="1:5" ht="12.75">
      <c r="A62" s="6">
        <v>620</v>
      </c>
      <c r="B62" s="54" t="s">
        <v>394</v>
      </c>
      <c r="C62" s="9" t="s">
        <v>422</v>
      </c>
      <c r="D62" s="28">
        <v>28240</v>
      </c>
      <c r="E62" s="28">
        <v>19291</v>
      </c>
    </row>
    <row r="63" spans="1:5" ht="22.5">
      <c r="A63" s="57">
        <v>621</v>
      </c>
      <c r="B63" s="54" t="s">
        <v>395</v>
      </c>
      <c r="C63" s="9" t="s">
        <v>423</v>
      </c>
      <c r="D63" s="28"/>
      <c r="E63" s="28"/>
    </row>
    <row r="64" spans="1:5" ht="22.5">
      <c r="A64" s="6">
        <v>622</v>
      </c>
      <c r="B64" s="54" t="s">
        <v>396</v>
      </c>
      <c r="C64" s="9" t="s">
        <v>424</v>
      </c>
      <c r="D64" s="28"/>
      <c r="E64" s="28"/>
    </row>
    <row r="65" spans="1:5" ht="22.5">
      <c r="A65" s="6">
        <v>623</v>
      </c>
      <c r="B65" s="54" t="s">
        <v>397</v>
      </c>
      <c r="C65" s="9" t="s">
        <v>425</v>
      </c>
      <c r="D65" s="28"/>
      <c r="E65" s="28"/>
    </row>
    <row r="66" spans="1:5" ht="12.75">
      <c r="A66" s="6">
        <v>624</v>
      </c>
      <c r="B66" s="54" t="s">
        <v>398</v>
      </c>
      <c r="C66" s="9" t="s">
        <v>426</v>
      </c>
      <c r="D66" s="28"/>
      <c r="E66" s="28"/>
    </row>
    <row r="67" spans="1:5" ht="12.75">
      <c r="A67" s="6">
        <v>629</v>
      </c>
      <c r="B67" s="54" t="s">
        <v>399</v>
      </c>
      <c r="C67" s="9" t="s">
        <v>427</v>
      </c>
      <c r="D67" s="28"/>
      <c r="E67" s="28"/>
    </row>
    <row r="68" spans="1:5" ht="22.5">
      <c r="A68" s="57"/>
      <c r="B68" s="43" t="s">
        <v>400</v>
      </c>
      <c r="C68" s="9" t="s">
        <v>428</v>
      </c>
      <c r="D68" s="28"/>
      <c r="E68" s="28"/>
    </row>
    <row r="69" spans="1:5" ht="12.75">
      <c r="A69" s="6"/>
      <c r="B69" s="54" t="s">
        <v>401</v>
      </c>
      <c r="C69" s="9" t="s">
        <v>429</v>
      </c>
      <c r="D69" s="28">
        <f>D61-D54</f>
        <v>12331</v>
      </c>
      <c r="E69" s="28">
        <f>E61-E54</f>
        <v>9421</v>
      </c>
    </row>
    <row r="70" spans="1:5" ht="33.75">
      <c r="A70" s="6"/>
      <c r="B70" s="43" t="s">
        <v>402</v>
      </c>
      <c r="C70" s="9" t="s">
        <v>430</v>
      </c>
      <c r="D70" s="28">
        <v>0</v>
      </c>
      <c r="E70" s="28">
        <v>0</v>
      </c>
    </row>
    <row r="71" spans="1:5" ht="12.75">
      <c r="A71" s="6"/>
      <c r="B71" s="54" t="s">
        <v>403</v>
      </c>
      <c r="C71" s="9" t="s">
        <v>431</v>
      </c>
      <c r="D71" s="28">
        <f>D69+D53</f>
        <v>19417</v>
      </c>
      <c r="E71" s="28">
        <f>E69+E53</f>
        <v>11106</v>
      </c>
    </row>
    <row r="72" spans="1:5" ht="12.75">
      <c r="A72" s="6"/>
      <c r="B72" s="54" t="s">
        <v>404</v>
      </c>
      <c r="C72" s="9" t="s">
        <v>432</v>
      </c>
      <c r="D72" s="28"/>
      <c r="E72" s="28"/>
    </row>
    <row r="73" spans="1:5" ht="12.75">
      <c r="A73" s="57"/>
      <c r="B73" s="54" t="s">
        <v>405</v>
      </c>
      <c r="C73" s="9" t="s">
        <v>433</v>
      </c>
      <c r="D73" s="28"/>
      <c r="E73" s="28"/>
    </row>
    <row r="74" spans="5:9" ht="12.75">
      <c r="E74" s="45"/>
      <c r="F74" s="4"/>
      <c r="G74" s="4"/>
      <c r="H74" s="4"/>
      <c r="I74" s="4"/>
    </row>
    <row r="75" spans="1:9" ht="26.25" customHeight="1">
      <c r="A75" s="4" t="s">
        <v>240</v>
      </c>
      <c r="B75" s="261" t="s">
        <v>343</v>
      </c>
      <c r="C75" s="261"/>
      <c r="D75" s="262" t="s">
        <v>342</v>
      </c>
      <c r="E75" s="262"/>
      <c r="F75" s="4"/>
      <c r="G75" s="4"/>
      <c r="H75" s="4"/>
      <c r="I75" s="4"/>
    </row>
    <row r="76" spans="1:9" ht="12.75">
      <c r="A76" s="4" t="s">
        <v>451</v>
      </c>
      <c r="F76" s="4"/>
      <c r="G76" s="4"/>
      <c r="H76" s="4"/>
      <c r="I76" s="4"/>
    </row>
    <row r="77" spans="4:9" ht="12.75">
      <c r="D77" s="50"/>
      <c r="E77" s="51"/>
      <c r="F77" s="4"/>
      <c r="G77" s="4"/>
      <c r="H77" s="4"/>
      <c r="I77" s="4"/>
    </row>
    <row r="78" spans="4:9" ht="12.75">
      <c r="D78" s="44"/>
      <c r="E78" s="45"/>
      <c r="F78" s="4"/>
      <c r="G78" s="4"/>
      <c r="H78" s="4"/>
      <c r="I78" s="4"/>
    </row>
  </sheetData>
  <sheetProtection/>
  <mergeCells count="5">
    <mergeCell ref="B75:C75"/>
    <mergeCell ref="D75:E75"/>
    <mergeCell ref="A8:E8"/>
    <mergeCell ref="A9:E9"/>
    <mergeCell ref="A10:E10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A1" sqref="A1:B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70" t="s">
        <v>444</v>
      </c>
      <c r="B1" s="70"/>
    </row>
    <row r="2" spans="1:2" ht="12.75">
      <c r="A2" s="70" t="s">
        <v>445</v>
      </c>
      <c r="B2" s="70"/>
    </row>
    <row r="3" spans="1:2" ht="12.75">
      <c r="A3" s="70" t="s">
        <v>446</v>
      </c>
      <c r="B3" s="70"/>
    </row>
    <row r="4" spans="1:2" ht="12.75">
      <c r="A4" s="70" t="s">
        <v>447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8" spans="1:5" ht="12.75">
      <c r="A8" s="258" t="s">
        <v>58</v>
      </c>
      <c r="B8" s="258"/>
      <c r="C8" s="258"/>
      <c r="D8" s="258"/>
      <c r="E8" s="258"/>
    </row>
    <row r="9" spans="1:5" ht="12.75">
      <c r="A9" s="258" t="s">
        <v>452</v>
      </c>
      <c r="B9" s="258"/>
      <c r="C9" s="258"/>
      <c r="D9" s="258"/>
      <c r="E9" s="258"/>
    </row>
    <row r="10" spans="2:4" ht="12.75">
      <c r="B10" s="5"/>
      <c r="C10" s="5"/>
      <c r="D10" s="5"/>
    </row>
    <row r="11" ht="12.75">
      <c r="E11" s="4" t="s">
        <v>55</v>
      </c>
    </row>
    <row r="12" spans="1:5" ht="22.5">
      <c r="A12" s="6" t="s">
        <v>161</v>
      </c>
      <c r="B12" s="6" t="s">
        <v>1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12.75">
      <c r="A14" s="7">
        <v>1</v>
      </c>
      <c r="B14" s="25" t="s">
        <v>59</v>
      </c>
      <c r="C14" s="7">
        <v>301</v>
      </c>
      <c r="D14" s="36">
        <f>SUM(D15:D19)</f>
        <v>-17930</v>
      </c>
      <c r="E14" s="36">
        <f>SUM(E15:E19)</f>
        <v>-9740</v>
      </c>
    </row>
    <row r="15" spans="1:5" ht="12.75">
      <c r="A15" s="7">
        <v>2</v>
      </c>
      <c r="B15" s="2" t="s">
        <v>57</v>
      </c>
      <c r="C15" s="7">
        <v>302</v>
      </c>
      <c r="D15" s="28">
        <v>-7086</v>
      </c>
      <c r="E15" s="28">
        <v>-1685</v>
      </c>
    </row>
    <row r="16" spans="1:5" ht="12.75">
      <c r="A16" s="7">
        <v>3</v>
      </c>
      <c r="B16" s="2" t="s">
        <v>162</v>
      </c>
      <c r="C16" s="7">
        <v>303</v>
      </c>
      <c r="D16" s="28">
        <v>-12331</v>
      </c>
      <c r="E16" s="28">
        <v>-9421</v>
      </c>
    </row>
    <row r="17" spans="1:5" ht="22.5">
      <c r="A17" s="7">
        <v>4</v>
      </c>
      <c r="B17" s="3" t="s">
        <v>163</v>
      </c>
      <c r="C17" s="7">
        <v>304</v>
      </c>
      <c r="D17" s="28">
        <v>1487</v>
      </c>
      <c r="E17" s="28">
        <v>1366</v>
      </c>
    </row>
    <row r="18" spans="1:5" ht="12.75">
      <c r="A18" s="7">
        <v>5</v>
      </c>
      <c r="B18" s="10" t="s">
        <v>164</v>
      </c>
      <c r="C18" s="7">
        <v>305</v>
      </c>
      <c r="D18" s="28"/>
      <c r="E18" s="28"/>
    </row>
    <row r="19" spans="1:5" ht="12.75">
      <c r="A19" s="7">
        <v>6</v>
      </c>
      <c r="B19" s="2" t="s">
        <v>51</v>
      </c>
      <c r="C19" s="7">
        <v>306</v>
      </c>
      <c r="D19" s="28"/>
      <c r="E19" s="28"/>
    </row>
    <row r="20" spans="1:5" ht="22.5">
      <c r="A20" s="7">
        <v>7</v>
      </c>
      <c r="B20" s="26" t="s">
        <v>60</v>
      </c>
      <c r="C20" s="7">
        <v>307</v>
      </c>
      <c r="D20" s="28">
        <f>D21-D22</f>
        <v>0</v>
      </c>
      <c r="E20" s="28">
        <f>E21-E22</f>
        <v>0</v>
      </c>
    </row>
    <row r="21" spans="1:5" ht="12.75">
      <c r="A21" s="7">
        <v>8</v>
      </c>
      <c r="B21" s="2" t="s">
        <v>165</v>
      </c>
      <c r="C21" s="7">
        <v>308</v>
      </c>
      <c r="D21" s="28"/>
      <c r="E21" s="28"/>
    </row>
    <row r="22" spans="1:5" ht="12.75">
      <c r="A22" s="7">
        <v>9</v>
      </c>
      <c r="B22" s="2" t="s">
        <v>166</v>
      </c>
      <c r="C22" s="7">
        <v>309</v>
      </c>
      <c r="D22" s="28"/>
      <c r="E22" s="28"/>
    </row>
    <row r="23" spans="1:5" ht="12.75">
      <c r="A23" s="7">
        <v>10</v>
      </c>
      <c r="B23" s="25" t="s">
        <v>61</v>
      </c>
      <c r="C23" s="7">
        <v>310</v>
      </c>
      <c r="D23" s="28">
        <f>D14+D21-D22</f>
        <v>-17930</v>
      </c>
      <c r="E23" s="28">
        <f>E14+E21-E22</f>
        <v>-9740</v>
      </c>
    </row>
    <row r="24" spans="1:5" ht="12.75">
      <c r="A24" s="7">
        <v>11</v>
      </c>
      <c r="B24" s="25" t="s">
        <v>167</v>
      </c>
      <c r="C24" s="7">
        <v>311</v>
      </c>
      <c r="D24" s="28"/>
      <c r="E24" s="28"/>
    </row>
    <row r="25" spans="1:6" ht="12.75">
      <c r="A25" s="7">
        <v>12</v>
      </c>
      <c r="B25" s="2" t="s">
        <v>168</v>
      </c>
      <c r="C25" s="7">
        <v>312</v>
      </c>
      <c r="D25" s="28">
        <f>'bilans stanja'!E53</f>
        <v>1736817</v>
      </c>
      <c r="E25" s="28">
        <v>1421621</v>
      </c>
      <c r="F25" s="31"/>
    </row>
    <row r="26" spans="1:7" ht="12.75">
      <c r="A26" s="7">
        <v>13</v>
      </c>
      <c r="B26" s="2" t="s">
        <v>169</v>
      </c>
      <c r="C26" s="7">
        <v>313</v>
      </c>
      <c r="D26" s="28">
        <f>'bilans stanja'!D53</f>
        <v>1718887</v>
      </c>
      <c r="E26" s="28">
        <v>1411881</v>
      </c>
      <c r="G26" s="31"/>
    </row>
    <row r="27" spans="1:7" ht="12.75">
      <c r="A27" s="7">
        <v>14</v>
      </c>
      <c r="B27" s="25" t="s">
        <v>170</v>
      </c>
      <c r="C27" s="7">
        <v>314</v>
      </c>
      <c r="D27" s="28"/>
      <c r="E27" s="28"/>
      <c r="G27" s="31"/>
    </row>
    <row r="28" spans="1:5" ht="12.75">
      <c r="A28" s="7">
        <v>15</v>
      </c>
      <c r="B28" s="2" t="s">
        <v>174</v>
      </c>
      <c r="C28" s="7">
        <v>315</v>
      </c>
      <c r="D28" s="28">
        <v>2548232</v>
      </c>
      <c r="E28" s="28">
        <v>2248232</v>
      </c>
    </row>
    <row r="29" spans="1:5" ht="12.75">
      <c r="A29" s="7">
        <v>16</v>
      </c>
      <c r="B29" s="2" t="s">
        <v>171</v>
      </c>
      <c r="C29" s="7">
        <v>316</v>
      </c>
      <c r="D29" s="28"/>
      <c r="E29" s="28"/>
    </row>
    <row r="30" spans="1:5" ht="12.75">
      <c r="A30" s="7">
        <v>17</v>
      </c>
      <c r="B30" s="2" t="s">
        <v>172</v>
      </c>
      <c r="C30" s="7">
        <v>317</v>
      </c>
      <c r="D30" s="28"/>
      <c r="E30" s="28"/>
    </row>
    <row r="31" spans="1:5" ht="12.75">
      <c r="A31" s="7">
        <v>18</v>
      </c>
      <c r="B31" s="3" t="s">
        <v>173</v>
      </c>
      <c r="C31" s="7">
        <v>318</v>
      </c>
      <c r="D31" s="28">
        <v>2548232</v>
      </c>
      <c r="E31" s="28">
        <v>2248232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73"/>
      <c r="E33" s="73"/>
    </row>
    <row r="34" spans="1:8" ht="34.5" customHeight="1">
      <c r="A34" s="67" t="s">
        <v>240</v>
      </c>
      <c r="B34" s="261" t="s">
        <v>343</v>
      </c>
      <c r="C34" s="261"/>
      <c r="D34" s="262" t="s">
        <v>342</v>
      </c>
      <c r="E34" s="262"/>
      <c r="F34" s="4"/>
      <c r="G34" s="4"/>
      <c r="H34" s="4"/>
    </row>
    <row r="35" spans="1:8" ht="12.75">
      <c r="A35" s="4" t="s">
        <v>453</v>
      </c>
      <c r="F35" s="4"/>
      <c r="G35" s="4"/>
      <c r="H35" s="4"/>
    </row>
    <row r="36" spans="2:8" ht="12.75">
      <c r="B36" s="13"/>
      <c r="D36" s="50"/>
      <c r="E36" s="51"/>
      <c r="F36" s="4"/>
      <c r="G36" s="4"/>
      <c r="H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C38" s="14"/>
      <c r="D38" s="13"/>
      <c r="E38" s="13"/>
    </row>
    <row r="39" ht="12.75">
      <c r="D39" s="31"/>
    </row>
  </sheetData>
  <sheetProtection/>
  <mergeCells count="4">
    <mergeCell ref="A8:E8"/>
    <mergeCell ref="A9:E9"/>
    <mergeCell ref="B34:C34"/>
    <mergeCell ref="D34:E34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3">
      <selection activeCell="H33" sqref="H33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6.140625" style="0" customWidth="1"/>
    <col min="4" max="4" width="8.7109375" style="0" customWidth="1"/>
    <col min="5" max="5" width="7.140625" style="0" customWidth="1"/>
    <col min="6" max="6" width="7.421875" style="0" customWidth="1"/>
  </cols>
  <sheetData>
    <row r="1" spans="1:3" ht="12.75">
      <c r="A1" s="4"/>
      <c r="B1" s="70" t="s">
        <v>444</v>
      </c>
      <c r="C1" s="70"/>
    </row>
    <row r="2" spans="1:3" ht="12.75">
      <c r="A2" s="4"/>
      <c r="B2" s="70" t="s">
        <v>445</v>
      </c>
      <c r="C2" s="70"/>
    </row>
    <row r="3" spans="1:3" ht="12.75">
      <c r="A3" s="4"/>
      <c r="B3" s="70" t="s">
        <v>446</v>
      </c>
      <c r="C3" s="70"/>
    </row>
    <row r="4" spans="1:3" ht="12.75">
      <c r="A4" s="4"/>
      <c r="B4" s="70" t="s">
        <v>447</v>
      </c>
      <c r="C4" s="70"/>
    </row>
    <row r="5" spans="1:3" ht="12.75">
      <c r="A5" s="4"/>
      <c r="B5" s="70" t="s">
        <v>438</v>
      </c>
      <c r="C5" s="70"/>
    </row>
    <row r="6" spans="1:3" ht="12.75">
      <c r="A6" s="4"/>
      <c r="B6" s="70" t="s">
        <v>439</v>
      </c>
      <c r="C6" s="70"/>
    </row>
    <row r="8" spans="1:6" ht="12.75">
      <c r="A8" s="258" t="s">
        <v>62</v>
      </c>
      <c r="B8" s="258"/>
      <c r="C8" s="258"/>
      <c r="D8" s="258"/>
      <c r="E8" s="258"/>
      <c r="F8" s="258"/>
    </row>
    <row r="9" spans="1:6" ht="12.75">
      <c r="A9" s="259" t="s">
        <v>63</v>
      </c>
      <c r="B9" s="259"/>
      <c r="C9" s="259"/>
      <c r="D9" s="259"/>
      <c r="E9" s="259"/>
      <c r="F9" s="259"/>
    </row>
    <row r="10" spans="1:6" ht="12.75">
      <c r="A10" s="268" t="s">
        <v>454</v>
      </c>
      <c r="B10" s="268"/>
      <c r="C10" s="268"/>
      <c r="D10" s="268"/>
      <c r="E10" s="268"/>
      <c r="F10" s="268"/>
    </row>
    <row r="11" ht="12.75">
      <c r="E11" s="4"/>
    </row>
    <row r="12" spans="1:6" ht="12.75" customHeight="1">
      <c r="A12" s="265"/>
      <c r="B12" s="264" t="s">
        <v>175</v>
      </c>
      <c r="C12" s="271" t="s">
        <v>2</v>
      </c>
      <c r="D12" s="269" t="s">
        <v>176</v>
      </c>
      <c r="E12" s="270"/>
      <c r="F12" s="266" t="s">
        <v>177</v>
      </c>
    </row>
    <row r="13" spans="1:6" ht="22.5">
      <c r="A13" s="265"/>
      <c r="B13" s="264"/>
      <c r="C13" s="272"/>
      <c r="D13" s="6" t="s">
        <v>3</v>
      </c>
      <c r="E13" s="6" t="s">
        <v>4</v>
      </c>
      <c r="F13" s="267"/>
    </row>
    <row r="14" spans="1:6" ht="12.75">
      <c r="A14" s="59"/>
      <c r="B14" s="7">
        <v>1</v>
      </c>
      <c r="C14" s="7">
        <v>2</v>
      </c>
      <c r="D14" s="7">
        <v>3</v>
      </c>
      <c r="E14" s="7">
        <v>4</v>
      </c>
      <c r="F14" s="8">
        <v>5</v>
      </c>
    </row>
    <row r="15" spans="1:6" ht="22.5">
      <c r="A15" s="59"/>
      <c r="B15" s="43" t="s">
        <v>64</v>
      </c>
      <c r="C15" s="7">
        <v>401</v>
      </c>
      <c r="D15" s="36">
        <f>SUM(D16:D20)</f>
        <v>4796</v>
      </c>
      <c r="E15" s="36">
        <f>SUM(E16:E20)</f>
        <v>6874</v>
      </c>
      <c r="F15" s="74">
        <f>SUM(D15/E15)</f>
        <v>0.6977014838521967</v>
      </c>
    </row>
    <row r="16" spans="1:6" ht="12.75">
      <c r="A16" s="59"/>
      <c r="B16" s="3" t="s">
        <v>65</v>
      </c>
      <c r="C16" s="7">
        <v>402</v>
      </c>
      <c r="D16" s="63">
        <v>0</v>
      </c>
      <c r="E16" s="63">
        <v>0</v>
      </c>
      <c r="F16" s="24"/>
    </row>
    <row r="17" spans="1:6" ht="12.75">
      <c r="A17" s="59"/>
      <c r="B17" s="3" t="s">
        <v>66</v>
      </c>
      <c r="C17" s="7">
        <v>403</v>
      </c>
      <c r="D17" s="48">
        <v>333</v>
      </c>
      <c r="E17" s="48">
        <v>1263</v>
      </c>
      <c r="F17" s="24">
        <f>D17/E17</f>
        <v>0.26365795724465557</v>
      </c>
    </row>
    <row r="18" spans="1:6" ht="24.75" customHeight="1">
      <c r="A18" s="59"/>
      <c r="B18" s="3" t="s">
        <v>67</v>
      </c>
      <c r="C18" s="7">
        <v>404</v>
      </c>
      <c r="D18" s="48">
        <v>213</v>
      </c>
      <c r="E18" s="48">
        <v>1887</v>
      </c>
      <c r="F18" s="24">
        <f>SUM(D18/E18)</f>
        <v>0.11287758346581876</v>
      </c>
    </row>
    <row r="19" spans="1:6" ht="12.75">
      <c r="A19" s="59"/>
      <c r="B19" s="58" t="s">
        <v>68</v>
      </c>
      <c r="C19" s="7">
        <v>405</v>
      </c>
      <c r="D19" s="48"/>
      <c r="E19" s="48"/>
      <c r="F19" s="24"/>
    </row>
    <row r="20" spans="1:6" ht="12.75">
      <c r="A20" s="59"/>
      <c r="B20" s="3" t="s">
        <v>69</v>
      </c>
      <c r="C20" s="7">
        <v>406</v>
      </c>
      <c r="D20" s="48">
        <v>4250</v>
      </c>
      <c r="E20" s="48">
        <v>3724</v>
      </c>
      <c r="F20" s="24">
        <f>SUM(D20/E20)</f>
        <v>1.1412459720730397</v>
      </c>
    </row>
    <row r="21" spans="1:6" ht="30.75" customHeight="1">
      <c r="A21" s="59"/>
      <c r="B21" s="61" t="s">
        <v>239</v>
      </c>
      <c r="C21" s="62">
        <v>407</v>
      </c>
      <c r="D21" s="38">
        <f>SUM(D22:D32)</f>
        <v>14219</v>
      </c>
      <c r="E21" s="38">
        <f>SUM(E22:E32)</f>
        <v>4621</v>
      </c>
      <c r="F21" s="24">
        <f>SUM(D21/E21)</f>
        <v>3.0770396018177886</v>
      </c>
    </row>
    <row r="22" spans="1:6" ht="12.75">
      <c r="A22" s="59"/>
      <c r="B22" s="3" t="s">
        <v>70</v>
      </c>
      <c r="C22" s="7">
        <v>408</v>
      </c>
      <c r="D22" s="48">
        <v>5151</v>
      </c>
      <c r="E22" s="48"/>
      <c r="F22" s="24"/>
    </row>
    <row r="23" spans="1:6" ht="12.75">
      <c r="A23" s="59"/>
      <c r="B23" s="3" t="s">
        <v>71</v>
      </c>
      <c r="C23" s="7">
        <v>409</v>
      </c>
      <c r="D23" s="48"/>
      <c r="E23" s="48"/>
      <c r="F23" s="24"/>
    </row>
    <row r="24" spans="1:6" ht="12.75">
      <c r="A24" s="59"/>
      <c r="B24" s="3" t="s">
        <v>72</v>
      </c>
      <c r="C24" s="7">
        <v>410</v>
      </c>
      <c r="D24" s="48"/>
      <c r="E24" s="48"/>
      <c r="F24" s="24"/>
    </row>
    <row r="25" spans="1:6" ht="12.75">
      <c r="A25" s="59"/>
      <c r="B25" s="3" t="s">
        <v>73</v>
      </c>
      <c r="C25" s="7">
        <v>411</v>
      </c>
      <c r="D25" s="48"/>
      <c r="E25" s="48"/>
      <c r="F25" s="24"/>
    </row>
    <row r="26" spans="1:6" ht="12.75">
      <c r="A26" s="59"/>
      <c r="B26" s="3" t="s">
        <v>74</v>
      </c>
      <c r="C26" s="7">
        <v>412</v>
      </c>
      <c r="D26" s="48"/>
      <c r="E26" s="48"/>
      <c r="F26" s="24"/>
    </row>
    <row r="27" spans="1:6" ht="12.75">
      <c r="A27" s="59"/>
      <c r="B27" s="3" t="s">
        <v>75</v>
      </c>
      <c r="C27" s="7">
        <v>413</v>
      </c>
      <c r="D27" s="48">
        <v>19</v>
      </c>
      <c r="E27" s="48"/>
      <c r="F27" s="24"/>
    </row>
    <row r="28" spans="1:6" ht="12.75">
      <c r="A28" s="59"/>
      <c r="B28" s="3" t="s">
        <v>76</v>
      </c>
      <c r="C28" s="7">
        <v>414</v>
      </c>
      <c r="D28" s="48">
        <v>819</v>
      </c>
      <c r="E28" s="48"/>
      <c r="F28" s="24"/>
    </row>
    <row r="29" spans="1:6" ht="12.75">
      <c r="A29" s="59"/>
      <c r="B29" s="3" t="s">
        <v>77</v>
      </c>
      <c r="C29" s="7">
        <v>415</v>
      </c>
      <c r="D29" s="48">
        <v>283</v>
      </c>
      <c r="E29" s="48">
        <v>527</v>
      </c>
      <c r="F29" s="24">
        <f>SUM(D29/E29)</f>
        <v>0.5370018975332068</v>
      </c>
    </row>
    <row r="30" spans="1:6" ht="12.75">
      <c r="A30" s="59"/>
      <c r="B30" s="3" t="s">
        <v>78</v>
      </c>
      <c r="C30" s="62">
        <v>416</v>
      </c>
      <c r="D30" s="48">
        <f>2322+1508+117+4000</f>
        <v>7947</v>
      </c>
      <c r="E30" s="48">
        <v>4094</v>
      </c>
      <c r="F30" s="24">
        <f>SUM(D30/E30)</f>
        <v>1.941133365901319</v>
      </c>
    </row>
    <row r="31" spans="1:6" ht="12.75">
      <c r="A31" s="59"/>
      <c r="B31" s="3" t="s">
        <v>79</v>
      </c>
      <c r="C31" s="7">
        <v>417</v>
      </c>
      <c r="D31" s="48"/>
      <c r="E31" s="48"/>
      <c r="F31" s="24"/>
    </row>
    <row r="32" spans="1:6" ht="12.75">
      <c r="A32" s="59"/>
      <c r="B32" s="3" t="s">
        <v>80</v>
      </c>
      <c r="C32" s="7">
        <v>418</v>
      </c>
      <c r="D32" s="48"/>
      <c r="E32" s="48"/>
      <c r="F32" s="24"/>
    </row>
    <row r="33" spans="1:6" ht="22.5" customHeight="1">
      <c r="A33" s="59"/>
      <c r="B33" s="54" t="s">
        <v>81</v>
      </c>
      <c r="C33" s="7">
        <v>419</v>
      </c>
      <c r="D33" s="48">
        <v>0</v>
      </c>
      <c r="E33" s="48">
        <f>E15-E21</f>
        <v>2253</v>
      </c>
      <c r="F33" s="24">
        <v>0</v>
      </c>
    </row>
    <row r="34" spans="1:6" ht="12.75">
      <c r="A34" s="59"/>
      <c r="B34" s="54" t="s">
        <v>82</v>
      </c>
      <c r="C34" s="7">
        <v>420</v>
      </c>
      <c r="D34" s="38">
        <f>D21-D15</f>
        <v>9423</v>
      </c>
      <c r="E34" s="38"/>
      <c r="F34" s="24">
        <v>0</v>
      </c>
    </row>
    <row r="35" spans="1:6" ht="22.5">
      <c r="A35" s="59"/>
      <c r="B35" s="43" t="s">
        <v>83</v>
      </c>
      <c r="C35" s="7">
        <v>421</v>
      </c>
      <c r="D35" s="38">
        <f>D36+D37</f>
        <v>0</v>
      </c>
      <c r="E35" s="38">
        <f>E36+E37</f>
        <v>0</v>
      </c>
      <c r="F35" s="28">
        <v>0</v>
      </c>
    </row>
    <row r="36" spans="1:6" ht="12.75">
      <c r="A36" s="59"/>
      <c r="B36" s="3" t="s">
        <v>85</v>
      </c>
      <c r="C36" s="7">
        <v>422</v>
      </c>
      <c r="D36" s="48"/>
      <c r="E36" s="48"/>
      <c r="F36" s="28">
        <v>0</v>
      </c>
    </row>
    <row r="37" spans="1:6" ht="12.75">
      <c r="A37" s="59"/>
      <c r="B37" s="3" t="s">
        <v>86</v>
      </c>
      <c r="C37" s="7">
        <v>423</v>
      </c>
      <c r="D37" s="63"/>
      <c r="E37" s="63"/>
      <c r="F37" s="24"/>
    </row>
    <row r="38" spans="1:6" ht="22.5">
      <c r="A38" s="59"/>
      <c r="B38" s="43" t="s">
        <v>84</v>
      </c>
      <c r="C38" s="7">
        <v>424</v>
      </c>
      <c r="D38" s="64">
        <f>SUM(D39:D42)</f>
        <v>0</v>
      </c>
      <c r="E38" s="64">
        <f>SUM(E39:E42)</f>
        <v>0</v>
      </c>
      <c r="F38" s="28">
        <v>0</v>
      </c>
    </row>
    <row r="39" spans="1:6" ht="12.75">
      <c r="A39" s="59"/>
      <c r="B39" s="3" t="s">
        <v>87</v>
      </c>
      <c r="C39" s="62">
        <v>425</v>
      </c>
      <c r="D39" s="48"/>
      <c r="E39" s="48"/>
      <c r="F39" s="24"/>
    </row>
    <row r="40" spans="1:6" ht="12.75">
      <c r="A40" s="59"/>
      <c r="B40" s="3" t="s">
        <v>88</v>
      </c>
      <c r="C40" s="7">
        <v>426</v>
      </c>
      <c r="D40" s="48"/>
      <c r="E40" s="48"/>
      <c r="F40" s="24"/>
    </row>
    <row r="41" spans="1:6" ht="12.75">
      <c r="A41" s="59"/>
      <c r="B41" s="58" t="s">
        <v>89</v>
      </c>
      <c r="C41" s="7">
        <v>427</v>
      </c>
      <c r="D41" s="48"/>
      <c r="E41" s="48"/>
      <c r="F41" s="24"/>
    </row>
    <row r="42" spans="1:6" ht="12.75">
      <c r="A42" s="59"/>
      <c r="B42" s="3" t="s">
        <v>90</v>
      </c>
      <c r="C42" s="7">
        <v>428</v>
      </c>
      <c r="D42" s="48"/>
      <c r="E42" s="48"/>
      <c r="F42" s="24"/>
    </row>
    <row r="43" spans="1:6" ht="12.75">
      <c r="A43" s="59"/>
      <c r="B43" s="54" t="s">
        <v>91</v>
      </c>
      <c r="C43" s="7">
        <v>429</v>
      </c>
      <c r="D43" s="48">
        <f>D35-D38</f>
        <v>0</v>
      </c>
      <c r="E43" s="48">
        <f>E35-E38</f>
        <v>0</v>
      </c>
      <c r="F43" s="28">
        <v>0</v>
      </c>
    </row>
    <row r="44" spans="1:6" ht="12.75">
      <c r="A44" s="59"/>
      <c r="B44" s="54" t="s">
        <v>92</v>
      </c>
      <c r="C44" s="7">
        <v>430</v>
      </c>
      <c r="D44" s="48">
        <f>D38-D35</f>
        <v>0</v>
      </c>
      <c r="E44" s="48">
        <f>E38-E35</f>
        <v>0</v>
      </c>
      <c r="F44" s="28">
        <v>0</v>
      </c>
    </row>
    <row r="45" spans="1:6" ht="12.75">
      <c r="A45" s="59"/>
      <c r="B45" s="43" t="s">
        <v>93</v>
      </c>
      <c r="C45" s="7">
        <v>431</v>
      </c>
      <c r="D45" s="63">
        <f>D15+D35</f>
        <v>4796</v>
      </c>
      <c r="E45" s="63">
        <f>E15+E35</f>
        <v>6874</v>
      </c>
      <c r="F45" s="24">
        <f>SUM(D45/E45)</f>
        <v>0.6977014838521967</v>
      </c>
    </row>
    <row r="46" spans="1:6" ht="12.75">
      <c r="A46" s="59"/>
      <c r="B46" s="43" t="s">
        <v>94</v>
      </c>
      <c r="C46" s="7">
        <v>432</v>
      </c>
      <c r="D46" s="63">
        <f>D21+D38</f>
        <v>14219</v>
      </c>
      <c r="E46" s="63">
        <f>E21+E38</f>
        <v>4621</v>
      </c>
      <c r="F46" s="24">
        <f>SUM(D46/E46)</f>
        <v>3.0770396018177886</v>
      </c>
    </row>
    <row r="47" spans="1:6" ht="12.75">
      <c r="A47" s="59"/>
      <c r="B47" s="43" t="s">
        <v>95</v>
      </c>
      <c r="C47" s="7">
        <v>433</v>
      </c>
      <c r="D47" s="63"/>
      <c r="E47" s="63">
        <f>6874-4621</f>
        <v>2253</v>
      </c>
      <c r="F47" s="24"/>
    </row>
    <row r="48" spans="1:6" ht="12.75">
      <c r="A48" s="59"/>
      <c r="B48" s="43" t="s">
        <v>96</v>
      </c>
      <c r="C48" s="62">
        <v>434</v>
      </c>
      <c r="D48" s="63">
        <f>D46-D45</f>
        <v>9423</v>
      </c>
      <c r="E48" s="63"/>
      <c r="F48" s="24"/>
    </row>
    <row r="49" spans="1:6" ht="12.75">
      <c r="A49" s="59"/>
      <c r="B49" s="65" t="s">
        <v>97</v>
      </c>
      <c r="C49" s="7">
        <v>435</v>
      </c>
      <c r="D49" s="63">
        <v>279759</v>
      </c>
      <c r="E49" s="63">
        <v>9171</v>
      </c>
      <c r="F49" s="24">
        <f>D49/E49</f>
        <v>30.50474321229964</v>
      </c>
    </row>
    <row r="50" spans="1:6" ht="22.5">
      <c r="A50" s="59"/>
      <c r="B50" s="26" t="s">
        <v>98</v>
      </c>
      <c r="C50" s="7">
        <v>436</v>
      </c>
      <c r="D50" s="63"/>
      <c r="E50" s="63"/>
      <c r="F50" s="24"/>
    </row>
    <row r="51" spans="2:6" ht="22.5">
      <c r="B51" s="60" t="s">
        <v>99</v>
      </c>
      <c r="C51" s="7">
        <v>437</v>
      </c>
      <c r="D51" s="46"/>
      <c r="E51" s="46"/>
      <c r="F51" s="24"/>
    </row>
    <row r="52" spans="2:6" ht="22.5">
      <c r="B52" s="43" t="s">
        <v>100</v>
      </c>
      <c r="C52" s="7">
        <v>438</v>
      </c>
      <c r="D52" s="28">
        <f>D49-D48</f>
        <v>270336</v>
      </c>
      <c r="E52" s="28">
        <f>E47+E49</f>
        <v>11424</v>
      </c>
      <c r="F52" s="24">
        <f>SUM(D52/E52)</f>
        <v>23.66386554621849</v>
      </c>
    </row>
    <row r="53" ht="12.75">
      <c r="B53" s="4"/>
    </row>
    <row r="54" spans="1:9" ht="22.5" customHeight="1">
      <c r="A54" s="4"/>
      <c r="B54" s="263" t="s">
        <v>457</v>
      </c>
      <c r="C54" s="263"/>
      <c r="D54" s="262" t="s">
        <v>342</v>
      </c>
      <c r="E54" s="262"/>
      <c r="F54" s="262"/>
      <c r="G54" s="4"/>
      <c r="H54" s="4"/>
      <c r="I54" s="4"/>
    </row>
    <row r="55" spans="1:9" ht="12.75">
      <c r="A55" s="4" t="s">
        <v>455</v>
      </c>
      <c r="B55" s="91" t="s">
        <v>456</v>
      </c>
      <c r="C55" s="91" t="s">
        <v>441</v>
      </c>
      <c r="D55" s="39"/>
      <c r="E55" s="39"/>
      <c r="F55" s="69"/>
      <c r="G55" s="4"/>
      <c r="H55" s="4"/>
      <c r="I55" s="4"/>
    </row>
    <row r="56" spans="4:9" ht="12.75">
      <c r="D56" s="44"/>
      <c r="E56" s="45"/>
      <c r="F56" s="4"/>
      <c r="G56" s="4"/>
      <c r="H56" s="4"/>
      <c r="I56" s="4"/>
    </row>
    <row r="57" spans="6:9" ht="12.75">
      <c r="F57" s="4"/>
      <c r="G57" s="4"/>
      <c r="H57" s="4"/>
      <c r="I57" s="4"/>
    </row>
  </sheetData>
  <sheetProtection/>
  <mergeCells count="10">
    <mergeCell ref="B54:C54"/>
    <mergeCell ref="D54:F54"/>
    <mergeCell ref="B12:B13"/>
    <mergeCell ref="A8:F8"/>
    <mergeCell ref="A9:F9"/>
    <mergeCell ref="A12:A13"/>
    <mergeCell ref="F12:F13"/>
    <mergeCell ref="A10:F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0">
      <selection activeCell="A1" sqref="A1:B6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70" t="s">
        <v>444</v>
      </c>
      <c r="B1" s="70"/>
    </row>
    <row r="2" spans="1:2" ht="12.75">
      <c r="A2" s="70" t="s">
        <v>445</v>
      </c>
      <c r="B2" s="70"/>
    </row>
    <row r="3" spans="1:2" ht="12.75">
      <c r="A3" s="70" t="s">
        <v>446</v>
      </c>
      <c r="B3" s="70"/>
    </row>
    <row r="4" spans="1:2" ht="12.75">
      <c r="A4" s="70" t="s">
        <v>447</v>
      </c>
      <c r="B4" s="70"/>
    </row>
    <row r="5" spans="1:2" ht="12.75">
      <c r="A5" s="70" t="s">
        <v>438</v>
      </c>
      <c r="B5" s="70"/>
    </row>
    <row r="6" spans="1:2" ht="12.75">
      <c r="A6" s="70" t="s">
        <v>439</v>
      </c>
      <c r="B6" s="70"/>
    </row>
    <row r="8" spans="1:5" ht="12.75">
      <c r="A8" s="258" t="s">
        <v>178</v>
      </c>
      <c r="B8" s="258"/>
      <c r="C8" s="258"/>
      <c r="D8" s="258"/>
      <c r="E8" s="258"/>
    </row>
    <row r="9" spans="1:5" ht="12.75">
      <c r="A9" s="258" t="s">
        <v>458</v>
      </c>
      <c r="B9" s="258"/>
      <c r="C9" s="258"/>
      <c r="D9" s="258"/>
      <c r="E9" s="258"/>
    </row>
    <row r="10" spans="2:4" ht="12.75">
      <c r="B10" s="273"/>
      <c r="C10" s="273"/>
      <c r="D10" s="273"/>
    </row>
    <row r="11" ht="12.75">
      <c r="E11" s="4" t="s">
        <v>55</v>
      </c>
    </row>
    <row r="12" spans="1:5" ht="22.5">
      <c r="A12" s="6" t="s">
        <v>161</v>
      </c>
      <c r="B12" s="6" t="s">
        <v>179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7" t="s">
        <v>6</v>
      </c>
      <c r="B14" s="25" t="s">
        <v>181</v>
      </c>
      <c r="C14" s="7">
        <v>501</v>
      </c>
      <c r="D14" s="36"/>
      <c r="E14" s="36"/>
    </row>
    <row r="15" spans="1:5" ht="12.75">
      <c r="A15" s="7">
        <v>1</v>
      </c>
      <c r="B15" s="2" t="s">
        <v>182</v>
      </c>
      <c r="C15" s="7">
        <v>502</v>
      </c>
      <c r="D15" s="28">
        <f>'izvj. o promjenama neto imovine'!D25</f>
        <v>1736817</v>
      </c>
      <c r="E15" s="28">
        <f>'izvj. o promjenama neto imovine'!E25</f>
        <v>1421621</v>
      </c>
    </row>
    <row r="16" spans="1:5" ht="12.75">
      <c r="A16" s="7">
        <v>2</v>
      </c>
      <c r="B16" s="2" t="s">
        <v>174</v>
      </c>
      <c r="C16" s="7">
        <v>503</v>
      </c>
      <c r="D16" s="28">
        <v>2548232</v>
      </c>
      <c r="E16" s="28">
        <v>2248232</v>
      </c>
    </row>
    <row r="17" spans="1:5" ht="17.25" customHeight="1">
      <c r="A17" s="7">
        <v>3</v>
      </c>
      <c r="B17" s="3" t="s">
        <v>183</v>
      </c>
      <c r="C17" s="7">
        <v>504</v>
      </c>
      <c r="D17" s="24">
        <f>D15/D16</f>
        <v>0.6815772661201963</v>
      </c>
      <c r="E17" s="24">
        <f>E15/E16</f>
        <v>0.6323284251803195</v>
      </c>
    </row>
    <row r="18" spans="1:5" ht="12.75">
      <c r="A18" s="66" t="s">
        <v>5</v>
      </c>
      <c r="B18" s="25" t="s">
        <v>184</v>
      </c>
      <c r="C18" s="7">
        <v>505</v>
      </c>
      <c r="D18" s="28"/>
      <c r="E18" s="28"/>
    </row>
    <row r="19" spans="1:5" ht="15" customHeight="1">
      <c r="A19" s="8">
        <v>1</v>
      </c>
      <c r="B19" s="3" t="s">
        <v>185</v>
      </c>
      <c r="C19" s="7">
        <v>506</v>
      </c>
      <c r="D19" s="28">
        <f>'izvj. o promjenama neto imovine'!D26</f>
        <v>1718887</v>
      </c>
      <c r="E19" s="28">
        <f>'izvj. o promjenama neto imovine'!E26</f>
        <v>1411881</v>
      </c>
    </row>
    <row r="20" spans="1:5" ht="12.75">
      <c r="A20" s="8">
        <v>2</v>
      </c>
      <c r="B20" s="10" t="s">
        <v>173</v>
      </c>
      <c r="C20" s="7">
        <v>507</v>
      </c>
      <c r="D20" s="28">
        <v>2548232</v>
      </c>
      <c r="E20" s="28">
        <v>2248232</v>
      </c>
    </row>
    <row r="21" spans="1:5" ht="12.75">
      <c r="A21" s="8">
        <v>3</v>
      </c>
      <c r="B21" s="2" t="s">
        <v>186</v>
      </c>
      <c r="C21" s="7">
        <v>508</v>
      </c>
      <c r="D21" s="24">
        <f>D19/D20</f>
        <v>0.6745410151038053</v>
      </c>
      <c r="E21" s="24">
        <f>E19/E20</f>
        <v>0.6279961320717791</v>
      </c>
    </row>
    <row r="22" spans="1:5" ht="12.75">
      <c r="A22" s="66" t="s">
        <v>180</v>
      </c>
      <c r="B22" s="25" t="s">
        <v>187</v>
      </c>
      <c r="C22" s="7">
        <v>509</v>
      </c>
      <c r="D22" s="28"/>
      <c r="E22" s="28"/>
    </row>
    <row r="23" spans="1:5" ht="12.75">
      <c r="A23" s="8">
        <v>1</v>
      </c>
      <c r="B23" s="2" t="s">
        <v>188</v>
      </c>
      <c r="C23" s="7">
        <v>510</v>
      </c>
      <c r="D23" s="24">
        <v>0.03</v>
      </c>
      <c r="E23" s="24">
        <v>0.03</v>
      </c>
    </row>
    <row r="24" spans="1:5" ht="12.75">
      <c r="A24" s="8">
        <v>2</v>
      </c>
      <c r="B24" s="2" t="s">
        <v>189</v>
      </c>
      <c r="C24" s="7">
        <v>511</v>
      </c>
      <c r="D24" s="28"/>
      <c r="E24" s="28"/>
    </row>
    <row r="25" spans="1:5" ht="12.75">
      <c r="A25" s="8">
        <v>3</v>
      </c>
      <c r="B25" s="2" t="s">
        <v>190</v>
      </c>
      <c r="C25" s="7">
        <v>512</v>
      </c>
      <c r="D25" s="28"/>
      <c r="E25" s="28"/>
    </row>
    <row r="26" spans="1:5" ht="12.75">
      <c r="A26" s="8">
        <v>4</v>
      </c>
      <c r="B26" s="2" t="s">
        <v>191</v>
      </c>
      <c r="C26" s="7">
        <v>513</v>
      </c>
      <c r="D26" s="28"/>
      <c r="E26" s="28"/>
    </row>
    <row r="27" spans="1:5" ht="12.75">
      <c r="A27" s="12"/>
      <c r="B27" s="13"/>
      <c r="C27" s="14"/>
      <c r="D27" s="13"/>
      <c r="E27" s="13"/>
    </row>
    <row r="28" spans="1:10" ht="26.25" customHeight="1">
      <c r="A28" s="4"/>
      <c r="B28" s="263" t="s">
        <v>460</v>
      </c>
      <c r="C28" s="263"/>
      <c r="D28" s="262" t="s">
        <v>342</v>
      </c>
      <c r="E28" s="262"/>
      <c r="F28" s="4"/>
      <c r="G28" s="4"/>
      <c r="H28" s="4"/>
      <c r="I28" s="4"/>
      <c r="J28" s="4"/>
    </row>
    <row r="29" spans="1:10" ht="12.75">
      <c r="A29" s="70"/>
      <c r="B29" s="91" t="s">
        <v>461</v>
      </c>
      <c r="F29" s="4"/>
      <c r="G29" s="4"/>
      <c r="H29" s="4"/>
      <c r="I29" s="4"/>
      <c r="J29" s="4"/>
    </row>
    <row r="30" spans="2:10" ht="12.75">
      <c r="B30" s="15"/>
      <c r="D30" s="50"/>
      <c r="E30" s="51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73"/>
      <c r="E49" s="273"/>
    </row>
  </sheetData>
  <sheetProtection/>
  <mergeCells count="6">
    <mergeCell ref="B10:D10"/>
    <mergeCell ref="D49:E49"/>
    <mergeCell ref="B28:C28"/>
    <mergeCell ref="D28:E28"/>
    <mergeCell ref="A8:E8"/>
    <mergeCell ref="A9:E9"/>
  </mergeCells>
  <printOptions/>
  <pageMargins left="0.26" right="0.16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C6"/>
    </sheetView>
  </sheetViews>
  <sheetFormatPr defaultColWidth="9.140625" defaultRowHeight="12.75"/>
  <cols>
    <col min="1" max="1" width="7.140625" style="0" customWidth="1"/>
    <col min="2" max="2" width="27.00390625" style="0" customWidth="1"/>
    <col min="3" max="3" width="21.7109375" style="0" customWidth="1"/>
    <col min="4" max="4" width="18.00390625" style="0" customWidth="1"/>
  </cols>
  <sheetData>
    <row r="1" spans="1:2" ht="12.75">
      <c r="A1" s="70" t="s">
        <v>444</v>
      </c>
      <c r="B1" s="70"/>
    </row>
    <row r="2" spans="1:2" ht="12.75">
      <c r="A2" s="70" t="s">
        <v>445</v>
      </c>
      <c r="B2" s="70"/>
    </row>
    <row r="3" spans="1:2" ht="12.75">
      <c r="A3" s="70" t="s">
        <v>446</v>
      </c>
      <c r="B3" s="70"/>
    </row>
    <row r="4" spans="1:2" ht="12.75">
      <c r="A4" s="70" t="s">
        <v>447</v>
      </c>
      <c r="B4" s="70"/>
    </row>
    <row r="5" spans="1:2" ht="12.75">
      <c r="A5" s="70" t="s">
        <v>438</v>
      </c>
      <c r="B5" s="70"/>
    </row>
    <row r="6" spans="1:2" ht="12" customHeight="1">
      <c r="A6" s="70" t="s">
        <v>439</v>
      </c>
      <c r="B6" s="70"/>
    </row>
    <row r="7" spans="1:2" ht="12.75">
      <c r="A7" s="4"/>
      <c r="B7" s="4"/>
    </row>
    <row r="8" spans="1:7" ht="12.75">
      <c r="A8" s="258" t="s">
        <v>108</v>
      </c>
      <c r="B8" s="258"/>
      <c r="C8" s="258"/>
      <c r="D8" s="258"/>
      <c r="E8" s="18"/>
      <c r="F8" s="18"/>
      <c r="G8" s="18"/>
    </row>
    <row r="9" spans="1:7" ht="12.75">
      <c r="A9" s="258" t="s">
        <v>109</v>
      </c>
      <c r="B9" s="258"/>
      <c r="C9" s="258"/>
      <c r="D9" s="258"/>
      <c r="E9" s="18"/>
      <c r="F9" s="18"/>
      <c r="G9" s="18"/>
    </row>
    <row r="10" spans="1:4" ht="12.75">
      <c r="A10" s="259" t="s">
        <v>448</v>
      </c>
      <c r="B10" s="268"/>
      <c r="C10" s="268"/>
      <c r="D10" s="268"/>
    </row>
    <row r="12" spans="1:4" ht="22.5">
      <c r="A12" s="6" t="s">
        <v>161</v>
      </c>
      <c r="B12" s="6" t="s">
        <v>175</v>
      </c>
      <c r="C12" s="6" t="s">
        <v>193</v>
      </c>
      <c r="D12" s="6" t="s">
        <v>201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203</v>
      </c>
      <c r="C14" s="30">
        <v>307423</v>
      </c>
      <c r="D14" s="29">
        <v>17.8051</v>
      </c>
    </row>
    <row r="15" spans="1:4" ht="12.75">
      <c r="A15" s="8">
        <v>2</v>
      </c>
      <c r="B15" s="2" t="s">
        <v>204</v>
      </c>
      <c r="C15" s="30">
        <v>523725</v>
      </c>
      <c r="D15" s="29">
        <v>30.3326</v>
      </c>
    </row>
    <row r="16" spans="1:4" ht="12.75">
      <c r="A16" s="8">
        <v>3</v>
      </c>
      <c r="B16" s="2" t="s">
        <v>194</v>
      </c>
      <c r="C16" s="30">
        <v>0</v>
      </c>
      <c r="D16" s="29">
        <f>C16/C20*100</f>
        <v>0</v>
      </c>
    </row>
    <row r="17" spans="1:4" ht="12.75">
      <c r="A17" s="8">
        <v>4</v>
      </c>
      <c r="B17" s="2" t="s">
        <v>50</v>
      </c>
      <c r="C17" s="30">
        <v>570000</v>
      </c>
      <c r="D17" s="29">
        <v>33.0127</v>
      </c>
    </row>
    <row r="18" spans="1:4" ht="12.75">
      <c r="A18" s="8">
        <v>5</v>
      </c>
      <c r="B18" s="2" t="s">
        <v>205</v>
      </c>
      <c r="C18" s="30">
        <v>270336</v>
      </c>
      <c r="D18" s="29">
        <v>15.6571</v>
      </c>
    </row>
    <row r="19" spans="1:4" ht="12.75">
      <c r="A19" s="8">
        <v>6</v>
      </c>
      <c r="B19" s="2" t="s">
        <v>206</v>
      </c>
      <c r="C19" s="30">
        <v>0</v>
      </c>
      <c r="D19" s="29">
        <v>0</v>
      </c>
    </row>
    <row r="20" spans="1:4" ht="12.75">
      <c r="A20" s="1"/>
      <c r="B20" s="2" t="s">
        <v>202</v>
      </c>
      <c r="C20" s="30">
        <f>C14+C15+C17+C18</f>
        <v>1671484</v>
      </c>
      <c r="D20" s="29">
        <f>SUM(D14:D19)</f>
        <v>96.80749999999999</v>
      </c>
    </row>
    <row r="22" spans="1:10" ht="26.25" customHeight="1">
      <c r="A22" s="4" t="s">
        <v>240</v>
      </c>
      <c r="B22" s="261" t="s">
        <v>442</v>
      </c>
      <c r="C22" s="261"/>
      <c r="D22" s="262" t="s">
        <v>342</v>
      </c>
      <c r="E22" s="262"/>
      <c r="F22" s="4"/>
      <c r="G22" s="4"/>
      <c r="H22" s="4"/>
      <c r="I22" s="4"/>
      <c r="J22" s="4"/>
    </row>
    <row r="23" spans="1:10" ht="12.75">
      <c r="A23" s="274" t="s">
        <v>462</v>
      </c>
      <c r="B23" s="274"/>
      <c r="C23" s="274"/>
      <c r="D23" s="39"/>
      <c r="E23" s="39"/>
      <c r="F23" s="4"/>
      <c r="G23" s="4"/>
      <c r="H23" s="4"/>
      <c r="I23" s="4"/>
      <c r="J23" s="4"/>
    </row>
    <row r="24" spans="2:7" ht="12.75">
      <c r="B24" s="68"/>
      <c r="C24" s="4"/>
      <c r="D24" s="4"/>
      <c r="E24" s="4"/>
      <c r="F24" s="4"/>
      <c r="G24" s="4"/>
    </row>
  </sheetData>
  <sheetProtection/>
  <mergeCells count="6">
    <mergeCell ref="A23:C23"/>
    <mergeCell ref="A10:D10"/>
    <mergeCell ref="B22:C22"/>
    <mergeCell ref="D22:E22"/>
    <mergeCell ref="A8:D8"/>
    <mergeCell ref="A9:D9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.28515625" style="0" customWidth="1"/>
    <col min="4" max="4" width="8.421875" style="0" customWidth="1"/>
    <col min="5" max="5" width="8.00390625" style="0" customWidth="1"/>
    <col min="6" max="7" width="7.8515625" style="0" customWidth="1"/>
    <col min="8" max="8" width="9.57421875" style="0" customWidth="1"/>
    <col min="9" max="9" width="9.8515625" style="0" customWidth="1"/>
  </cols>
  <sheetData>
    <row r="1" spans="1:8" ht="12.75">
      <c r="A1" s="4"/>
      <c r="B1" s="70" t="s">
        <v>444</v>
      </c>
      <c r="C1" s="70"/>
      <c r="H1" s="4"/>
    </row>
    <row r="2" spans="1:8" ht="12.75">
      <c r="A2" s="4"/>
      <c r="B2" s="70" t="s">
        <v>445</v>
      </c>
      <c r="C2" s="70"/>
      <c r="H2" s="4"/>
    </row>
    <row r="3" spans="1:8" ht="12.75">
      <c r="A3" s="4"/>
      <c r="B3" s="70" t="s">
        <v>446</v>
      </c>
      <c r="C3" s="70"/>
      <c r="H3" s="4"/>
    </row>
    <row r="4" spans="1:8" ht="12.75">
      <c r="A4" s="4"/>
      <c r="B4" s="70" t="s">
        <v>447</v>
      </c>
      <c r="C4" s="70"/>
      <c r="H4" s="4"/>
    </row>
    <row r="5" spans="1:8" ht="12.75">
      <c r="A5" s="4"/>
      <c r="B5" s="70" t="s">
        <v>438</v>
      </c>
      <c r="C5" s="70"/>
      <c r="H5" s="4"/>
    </row>
    <row r="6" spans="1:3" ht="12.75">
      <c r="A6" s="4"/>
      <c r="B6" s="70" t="s">
        <v>439</v>
      </c>
      <c r="C6" s="70"/>
    </row>
    <row r="7" spans="1:2" ht="12.75">
      <c r="A7" s="4"/>
      <c r="B7" s="4"/>
    </row>
    <row r="8" spans="1:9" ht="12.75">
      <c r="A8" s="279" t="s">
        <v>111</v>
      </c>
      <c r="B8" s="279"/>
      <c r="C8" s="279"/>
      <c r="D8" s="279"/>
      <c r="E8" s="279"/>
      <c r="F8" s="279"/>
      <c r="G8" s="279"/>
      <c r="H8" s="279"/>
      <c r="I8" s="279"/>
    </row>
    <row r="9" spans="1:9" ht="12.75">
      <c r="A9" s="279" t="s">
        <v>110</v>
      </c>
      <c r="B9" s="279"/>
      <c r="C9" s="279"/>
      <c r="D9" s="279"/>
      <c r="E9" s="279"/>
      <c r="F9" s="279"/>
      <c r="G9" s="279"/>
      <c r="H9" s="279"/>
      <c r="I9" s="279"/>
    </row>
    <row r="10" spans="2:9" ht="12.75">
      <c r="B10" s="34" t="s">
        <v>112</v>
      </c>
      <c r="C10" s="4"/>
      <c r="D10" s="4"/>
      <c r="E10" s="4"/>
      <c r="F10" s="4"/>
      <c r="G10" s="4"/>
      <c r="H10" s="4"/>
      <c r="I10" s="4"/>
    </row>
    <row r="11" spans="2:9" ht="56.25">
      <c r="B11" s="277" t="s">
        <v>1</v>
      </c>
      <c r="C11" s="278"/>
      <c r="D11" s="6" t="s">
        <v>197</v>
      </c>
      <c r="E11" s="6" t="s">
        <v>195</v>
      </c>
      <c r="F11" s="6" t="s">
        <v>198</v>
      </c>
      <c r="G11" s="6" t="s">
        <v>199</v>
      </c>
      <c r="H11" s="6" t="s">
        <v>196</v>
      </c>
      <c r="I11" s="6" t="s">
        <v>200</v>
      </c>
    </row>
    <row r="12" spans="2:9" ht="12.75">
      <c r="B12" s="275"/>
      <c r="C12" s="276"/>
      <c r="D12" s="1"/>
      <c r="E12" s="1"/>
      <c r="F12" s="1"/>
      <c r="G12" s="1"/>
      <c r="H12" s="1"/>
      <c r="I12" s="1"/>
    </row>
    <row r="13" spans="2:9" ht="12.75">
      <c r="B13" s="275"/>
      <c r="C13" s="276"/>
      <c r="D13" s="1"/>
      <c r="E13" s="1"/>
      <c r="F13" s="1"/>
      <c r="G13" s="1"/>
      <c r="H13" s="1"/>
      <c r="I13" s="1"/>
    </row>
    <row r="14" spans="2:9" ht="12.75">
      <c r="B14" s="275"/>
      <c r="C14" s="276"/>
      <c r="D14" s="1"/>
      <c r="E14" s="1"/>
      <c r="F14" s="1"/>
      <c r="G14" s="1"/>
      <c r="H14" s="1"/>
      <c r="I14" s="1"/>
    </row>
    <row r="15" spans="2:9" ht="12.75">
      <c r="B15" s="281" t="s">
        <v>207</v>
      </c>
      <c r="C15" s="282"/>
      <c r="D15" s="1"/>
      <c r="E15" s="1"/>
      <c r="F15" s="1"/>
      <c r="G15" s="1"/>
      <c r="H15" s="1"/>
      <c r="I15" s="1"/>
    </row>
    <row r="17" ht="12.75">
      <c r="B17" s="34" t="s">
        <v>113</v>
      </c>
    </row>
    <row r="18" spans="2:9" ht="45">
      <c r="B18" s="277" t="s">
        <v>1</v>
      </c>
      <c r="C18" s="278"/>
      <c r="D18" s="277" t="s">
        <v>195</v>
      </c>
      <c r="E18" s="278"/>
      <c r="F18" s="277" t="s">
        <v>198</v>
      </c>
      <c r="G18" s="278"/>
      <c r="H18" s="6" t="s">
        <v>209</v>
      </c>
      <c r="I18" s="20" t="s">
        <v>208</v>
      </c>
    </row>
    <row r="19" spans="2:9" ht="12.75">
      <c r="B19" s="275"/>
      <c r="C19" s="276"/>
      <c r="D19" s="275"/>
      <c r="E19" s="276"/>
      <c r="F19" s="275"/>
      <c r="G19" s="276"/>
      <c r="H19" s="22"/>
      <c r="I19" s="21"/>
    </row>
    <row r="20" spans="2:9" ht="12.75">
      <c r="B20" s="275"/>
      <c r="C20" s="276"/>
      <c r="D20" s="275"/>
      <c r="E20" s="276"/>
      <c r="F20" s="275"/>
      <c r="G20" s="276"/>
      <c r="H20" s="22"/>
      <c r="I20" s="21"/>
    </row>
    <row r="23" spans="1:11" ht="31.5" customHeight="1">
      <c r="A23" s="4"/>
      <c r="B23" s="91" t="s">
        <v>240</v>
      </c>
      <c r="C23" s="280" t="s">
        <v>106</v>
      </c>
      <c r="D23" s="280"/>
      <c r="E23" s="280"/>
      <c r="F23" s="280"/>
      <c r="G23" s="280"/>
      <c r="H23" s="280" t="s">
        <v>107</v>
      </c>
      <c r="I23" s="280"/>
      <c r="J23" s="262" t="s">
        <v>342</v>
      </c>
      <c r="K23" s="262"/>
    </row>
    <row r="24" spans="1:13" ht="12.75">
      <c r="A24" s="70"/>
      <c r="B24" s="4" t="s">
        <v>443</v>
      </c>
      <c r="C24" s="91"/>
      <c r="D24" s="376"/>
      <c r="E24" s="376"/>
      <c r="F24" s="376"/>
      <c r="G24" s="92"/>
      <c r="J24" s="50"/>
      <c r="K24" s="51"/>
      <c r="L24" s="41"/>
      <c r="M24" s="41"/>
    </row>
    <row r="25" spans="7:9" ht="12.75">
      <c r="G25" s="19"/>
      <c r="H25" s="17"/>
      <c r="I25" s="19"/>
    </row>
  </sheetData>
  <sheetProtection/>
  <mergeCells count="20">
    <mergeCell ref="D24:F24"/>
    <mergeCell ref="B20:C20"/>
    <mergeCell ref="F19:G19"/>
    <mergeCell ref="B12:C12"/>
    <mergeCell ref="B13:C13"/>
    <mergeCell ref="B15:C15"/>
    <mergeCell ref="B19:C19"/>
    <mergeCell ref="D19:E19"/>
    <mergeCell ref="D18:E18"/>
    <mergeCell ref="B18:C18"/>
    <mergeCell ref="B14:C14"/>
    <mergeCell ref="F18:G18"/>
    <mergeCell ref="J23:K23"/>
    <mergeCell ref="F20:G20"/>
    <mergeCell ref="A8:I8"/>
    <mergeCell ref="A9:I9"/>
    <mergeCell ref="C23:G23"/>
    <mergeCell ref="H23:I23"/>
    <mergeCell ref="D20:E20"/>
    <mergeCell ref="B11:C11"/>
  </mergeCells>
  <printOptions/>
  <pageMargins left="0.17" right="0.3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xSplit="14820" topLeftCell="P1" activePane="topLeft" state="split"/>
      <selection pane="topLeft" activeCell="E17" sqref="E17"/>
      <selection pane="topRight" activeCell="Q25" sqref="Q25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1.140625" style="0" customWidth="1"/>
    <col min="7" max="7" width="12.140625" style="0" customWidth="1"/>
    <col min="8" max="8" width="11.57421875" style="0" customWidth="1"/>
  </cols>
  <sheetData>
    <row r="1" spans="2:8" ht="12.75">
      <c r="B1" s="70" t="s">
        <v>444</v>
      </c>
      <c r="C1" s="70"/>
      <c r="G1" s="4"/>
      <c r="H1" s="4"/>
    </row>
    <row r="2" spans="2:8" ht="12.75">
      <c r="B2" s="70" t="s">
        <v>445</v>
      </c>
      <c r="C2" s="70"/>
      <c r="G2" s="4"/>
      <c r="H2" s="4"/>
    </row>
    <row r="3" spans="2:3" ht="12.75">
      <c r="B3" s="70" t="s">
        <v>446</v>
      </c>
      <c r="C3" s="70"/>
    </row>
    <row r="4" spans="2:3" ht="12.75">
      <c r="B4" s="70" t="s">
        <v>447</v>
      </c>
      <c r="C4" s="70"/>
    </row>
    <row r="5" spans="2:9" ht="12.75">
      <c r="B5" s="70" t="s">
        <v>438</v>
      </c>
      <c r="C5" s="70"/>
      <c r="I5" s="4"/>
    </row>
    <row r="6" spans="2:3" ht="12.75">
      <c r="B6" s="70" t="s">
        <v>439</v>
      </c>
      <c r="C6" s="70"/>
    </row>
    <row r="7" spans="2:3" ht="12.75">
      <c r="B7" s="4"/>
      <c r="C7" s="4"/>
    </row>
    <row r="9" spans="2:7" ht="12.75">
      <c r="B9" s="279" t="s">
        <v>210</v>
      </c>
      <c r="C9" s="279"/>
      <c r="D9" s="279"/>
      <c r="E9" s="279"/>
      <c r="F9" s="279"/>
      <c r="G9" s="279"/>
    </row>
    <row r="10" spans="2:12" ht="25.5" customHeight="1">
      <c r="B10" s="298" t="s">
        <v>211</v>
      </c>
      <c r="C10" s="298"/>
      <c r="D10" s="298"/>
      <c r="E10" s="298"/>
      <c r="F10" s="298"/>
      <c r="G10" s="298"/>
      <c r="H10" s="33"/>
      <c r="I10" s="33"/>
      <c r="J10" s="33"/>
      <c r="K10" s="33"/>
      <c r="L10" s="33"/>
    </row>
    <row r="12" ht="12.75">
      <c r="B12" s="4"/>
    </row>
    <row r="13" spans="1:7" ht="12.75">
      <c r="A13" s="258" t="s">
        <v>115</v>
      </c>
      <c r="B13" s="258"/>
      <c r="C13" s="258"/>
      <c r="D13" s="258"/>
      <c r="E13" s="258"/>
      <c r="F13" s="258"/>
      <c r="G13" s="258"/>
    </row>
    <row r="14" spans="1:7" ht="12.75">
      <c r="A14" s="258" t="s">
        <v>116</v>
      </c>
      <c r="B14" s="258"/>
      <c r="C14" s="258"/>
      <c r="D14" s="258"/>
      <c r="E14" s="258"/>
      <c r="F14" s="258"/>
      <c r="G14" s="258"/>
    </row>
    <row r="16" spans="2:5" ht="12.75">
      <c r="B16" s="35" t="s">
        <v>114</v>
      </c>
      <c r="E16" s="35" t="s">
        <v>448</v>
      </c>
    </row>
    <row r="17" spans="2:7" ht="22.5">
      <c r="B17" s="6" t="s">
        <v>212</v>
      </c>
      <c r="C17" s="6" t="s">
        <v>225</v>
      </c>
      <c r="D17" s="6" t="s">
        <v>192</v>
      </c>
      <c r="E17" s="6" t="s">
        <v>213</v>
      </c>
      <c r="F17" s="6" t="s">
        <v>214</v>
      </c>
      <c r="G17" s="6" t="s">
        <v>215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117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35" t="s">
        <v>118</v>
      </c>
      <c r="E24" s="297" t="s">
        <v>119</v>
      </c>
      <c r="F24" s="297"/>
      <c r="G24" s="297"/>
    </row>
    <row r="25" spans="2:7" ht="12.75">
      <c r="B25" s="283" t="s">
        <v>120</v>
      </c>
      <c r="C25" s="284"/>
      <c r="D25" s="284"/>
      <c r="E25" s="284"/>
      <c r="F25" s="284"/>
      <c r="G25" s="285"/>
    </row>
    <row r="26" spans="2:7" ht="22.5">
      <c r="B26" s="6" t="s">
        <v>212</v>
      </c>
      <c r="C26" s="6" t="s">
        <v>216</v>
      </c>
      <c r="D26" s="277" t="s">
        <v>220</v>
      </c>
      <c r="E26" s="278"/>
      <c r="F26" s="6" t="s">
        <v>221</v>
      </c>
      <c r="G26" s="6" t="s">
        <v>222</v>
      </c>
    </row>
    <row r="27" spans="2:7" ht="11.25" customHeight="1">
      <c r="B27" s="16">
        <v>1</v>
      </c>
      <c r="C27" s="16">
        <v>2</v>
      </c>
      <c r="D27" s="269">
        <v>3</v>
      </c>
      <c r="E27" s="270"/>
      <c r="F27" s="16">
        <v>4</v>
      </c>
      <c r="G27" s="16">
        <v>5</v>
      </c>
    </row>
    <row r="28" spans="2:7" ht="12.75">
      <c r="B28" s="16">
        <v>1</v>
      </c>
      <c r="C28" s="2"/>
      <c r="D28" s="269"/>
      <c r="E28" s="270"/>
      <c r="F28" s="2"/>
      <c r="G28" s="2"/>
    </row>
    <row r="29" spans="2:7" ht="12.75">
      <c r="B29" s="16">
        <v>2</v>
      </c>
      <c r="C29" s="2"/>
      <c r="D29" s="269"/>
      <c r="E29" s="270"/>
      <c r="F29" s="2"/>
      <c r="G29" s="2"/>
    </row>
    <row r="30" spans="2:7" ht="12.75">
      <c r="B30" s="16">
        <v>3</v>
      </c>
      <c r="C30" s="2"/>
      <c r="D30" s="269"/>
      <c r="E30" s="270"/>
      <c r="F30" s="2"/>
      <c r="G30" s="2"/>
    </row>
    <row r="31" spans="2:7" ht="12.75">
      <c r="B31" s="2">
        <v>4</v>
      </c>
      <c r="C31" s="2" t="s">
        <v>223</v>
      </c>
      <c r="D31" s="269"/>
      <c r="E31" s="270"/>
      <c r="F31" s="2"/>
      <c r="G31" s="2"/>
    </row>
    <row r="32" spans="2:7" ht="12.75">
      <c r="B32" s="283" t="s">
        <v>121</v>
      </c>
      <c r="C32" s="284"/>
      <c r="D32" s="284"/>
      <c r="E32" s="284"/>
      <c r="F32" s="284"/>
      <c r="G32" s="285"/>
    </row>
    <row r="33" spans="2:7" ht="22.5">
      <c r="B33" s="6" t="s">
        <v>212</v>
      </c>
      <c r="C33" s="6" t="s">
        <v>216</v>
      </c>
      <c r="D33" s="277" t="s">
        <v>217</v>
      </c>
      <c r="E33" s="278"/>
      <c r="F33" s="6" t="s">
        <v>218</v>
      </c>
      <c r="G33" s="6" t="s">
        <v>219</v>
      </c>
    </row>
    <row r="34" spans="2:7" ht="13.5" customHeight="1">
      <c r="B34" s="16">
        <v>1</v>
      </c>
      <c r="C34" s="16">
        <v>2</v>
      </c>
      <c r="D34" s="269">
        <v>3</v>
      </c>
      <c r="E34" s="270"/>
      <c r="F34" s="16">
        <v>4</v>
      </c>
      <c r="G34" s="16">
        <v>5</v>
      </c>
    </row>
    <row r="35" spans="2:7" ht="12.75">
      <c r="B35" s="16">
        <v>1</v>
      </c>
      <c r="C35" s="2"/>
      <c r="D35" s="269"/>
      <c r="E35" s="270"/>
      <c r="F35" s="2"/>
      <c r="G35" s="2"/>
    </row>
    <row r="36" spans="2:7" ht="12.75">
      <c r="B36" s="16">
        <v>2</v>
      </c>
      <c r="C36" s="2"/>
      <c r="D36" s="269"/>
      <c r="E36" s="270"/>
      <c r="F36" s="2"/>
      <c r="G36" s="2"/>
    </row>
    <row r="37" spans="2:7" ht="12.75">
      <c r="B37" s="16">
        <v>3</v>
      </c>
      <c r="C37" s="2"/>
      <c r="D37" s="269"/>
      <c r="E37" s="270"/>
      <c r="F37" s="2"/>
      <c r="G37" s="2"/>
    </row>
    <row r="38" spans="2:7" ht="12.75">
      <c r="B38" s="16">
        <v>4</v>
      </c>
      <c r="C38" s="2" t="s">
        <v>224</v>
      </c>
      <c r="D38" s="269"/>
      <c r="E38" s="270"/>
      <c r="F38" s="2"/>
      <c r="G38" s="2"/>
    </row>
    <row r="39" spans="2:7" ht="12.75">
      <c r="B39" s="283" t="s">
        <v>122</v>
      </c>
      <c r="C39" s="285"/>
      <c r="D39" s="275"/>
      <c r="E39" s="276"/>
      <c r="F39" s="1"/>
      <c r="G39" s="1"/>
    </row>
    <row r="42" ht="12.75">
      <c r="B42" s="35" t="s">
        <v>126</v>
      </c>
    </row>
    <row r="43" spans="2:7" ht="12.75">
      <c r="B43" s="288" t="s">
        <v>123</v>
      </c>
      <c r="C43" s="288"/>
      <c r="D43" s="288"/>
      <c r="E43" s="288"/>
      <c r="F43" s="288"/>
      <c r="G43" s="288"/>
    </row>
    <row r="45" spans="2:8" ht="45">
      <c r="B45" s="277" t="s">
        <v>225</v>
      </c>
      <c r="C45" s="278"/>
      <c r="D45" s="6" t="s">
        <v>226</v>
      </c>
      <c r="E45" s="6" t="s">
        <v>227</v>
      </c>
      <c r="F45" s="6" t="s">
        <v>195</v>
      </c>
      <c r="G45" s="6" t="s">
        <v>228</v>
      </c>
      <c r="H45" s="23" t="s">
        <v>229</v>
      </c>
    </row>
    <row r="46" spans="2:8" ht="12.75">
      <c r="B46" s="283" t="s">
        <v>124</v>
      </c>
      <c r="C46" s="284"/>
      <c r="D46" s="284"/>
      <c r="E46" s="284"/>
      <c r="F46" s="284"/>
      <c r="G46" s="284"/>
      <c r="H46" s="285"/>
    </row>
    <row r="47" spans="2:8" ht="12.75">
      <c r="B47" s="286" t="s">
        <v>102</v>
      </c>
      <c r="C47" s="287"/>
      <c r="D47" s="1"/>
      <c r="E47" s="1"/>
      <c r="F47" s="1"/>
      <c r="G47" s="1"/>
      <c r="H47" s="1"/>
    </row>
    <row r="48" spans="2:8" ht="12.75">
      <c r="B48" s="286" t="s">
        <v>101</v>
      </c>
      <c r="C48" s="287"/>
      <c r="D48" s="1"/>
      <c r="E48" s="1"/>
      <c r="F48" s="1"/>
      <c r="G48" s="1"/>
      <c r="H48" s="1"/>
    </row>
    <row r="49" spans="2:8" ht="12.75">
      <c r="B49" s="286" t="s">
        <v>104</v>
      </c>
      <c r="C49" s="287"/>
      <c r="D49" s="1"/>
      <c r="E49" s="1"/>
      <c r="F49" s="1"/>
      <c r="G49" s="1"/>
      <c r="H49" s="1"/>
    </row>
    <row r="50" spans="2:8" ht="12.75">
      <c r="B50" s="286" t="s">
        <v>230</v>
      </c>
      <c r="C50" s="287"/>
      <c r="D50" s="1"/>
      <c r="E50" s="1"/>
      <c r="F50" s="1"/>
      <c r="G50" s="1"/>
      <c r="H50" s="1"/>
    </row>
    <row r="51" spans="2:8" ht="12.75">
      <c r="B51" s="283" t="s">
        <v>125</v>
      </c>
      <c r="C51" s="284"/>
      <c r="D51" s="284"/>
      <c r="E51" s="284"/>
      <c r="F51" s="284"/>
      <c r="G51" s="284"/>
      <c r="H51" s="285"/>
    </row>
    <row r="52" spans="2:8" ht="12.75">
      <c r="B52" s="286" t="s">
        <v>102</v>
      </c>
      <c r="C52" s="287"/>
      <c r="D52" s="1"/>
      <c r="E52" s="1"/>
      <c r="F52" s="1"/>
      <c r="G52" s="1"/>
      <c r="H52" s="1"/>
    </row>
    <row r="53" spans="2:8" ht="12.75">
      <c r="B53" s="286" t="s">
        <v>101</v>
      </c>
      <c r="C53" s="287"/>
      <c r="D53" s="1"/>
      <c r="E53" s="1"/>
      <c r="F53" s="1"/>
      <c r="G53" s="1"/>
      <c r="H53" s="1"/>
    </row>
    <row r="54" spans="2:8" ht="12.75">
      <c r="B54" s="286" t="s">
        <v>104</v>
      </c>
      <c r="C54" s="287"/>
      <c r="D54" s="1"/>
      <c r="E54" s="1"/>
      <c r="F54" s="1"/>
      <c r="G54" s="1"/>
      <c r="H54" s="1"/>
    </row>
    <row r="55" spans="2:8" ht="12.75">
      <c r="B55" s="269" t="s">
        <v>230</v>
      </c>
      <c r="C55" s="270"/>
      <c r="D55" s="1"/>
      <c r="E55" s="1"/>
      <c r="F55" s="1"/>
      <c r="G55" s="1"/>
      <c r="H55" s="1"/>
    </row>
    <row r="56" spans="2:8" ht="12.75">
      <c r="B56" s="292" t="s">
        <v>127</v>
      </c>
      <c r="C56" s="292"/>
      <c r="D56" s="292"/>
      <c r="E56" s="292"/>
      <c r="F56" s="292"/>
      <c r="G56" s="292"/>
      <c r="H56" s="292"/>
    </row>
    <row r="57" spans="2:8" ht="22.5">
      <c r="B57" s="289" t="s">
        <v>225</v>
      </c>
      <c r="C57" s="290"/>
      <c r="D57" s="289" t="s">
        <v>231</v>
      </c>
      <c r="E57" s="290"/>
      <c r="F57" s="6" t="s">
        <v>228</v>
      </c>
      <c r="G57" s="293" t="s">
        <v>232</v>
      </c>
      <c r="H57" s="293"/>
    </row>
    <row r="58" spans="2:8" ht="12.75">
      <c r="B58" s="286" t="s">
        <v>103</v>
      </c>
      <c r="C58" s="287"/>
      <c r="D58" s="275"/>
      <c r="E58" s="276"/>
      <c r="F58" s="1"/>
      <c r="G58" s="291"/>
      <c r="H58" s="291"/>
    </row>
    <row r="59" spans="2:8" ht="12.75">
      <c r="B59" s="286" t="s">
        <v>101</v>
      </c>
      <c r="C59" s="287"/>
      <c r="D59" s="275"/>
      <c r="E59" s="276"/>
      <c r="F59" s="1"/>
      <c r="G59" s="291"/>
      <c r="H59" s="291"/>
    </row>
    <row r="60" spans="2:8" ht="12.75">
      <c r="B60" s="286" t="s">
        <v>104</v>
      </c>
      <c r="C60" s="287"/>
      <c r="D60" s="275"/>
      <c r="E60" s="276"/>
      <c r="F60" s="1"/>
      <c r="G60" s="291"/>
      <c r="H60" s="291"/>
    </row>
    <row r="61" spans="2:8" ht="12.75">
      <c r="B61" s="286" t="s">
        <v>105</v>
      </c>
      <c r="C61" s="287"/>
      <c r="D61" s="275"/>
      <c r="E61" s="276"/>
      <c r="F61" s="1"/>
      <c r="G61" s="291"/>
      <c r="H61" s="291"/>
    </row>
    <row r="62" spans="2:8" ht="12.75">
      <c r="B62" s="286" t="s">
        <v>230</v>
      </c>
      <c r="C62" s="287"/>
      <c r="D62" s="275"/>
      <c r="E62" s="276"/>
      <c r="F62" s="1"/>
      <c r="G62" s="291"/>
      <c r="H62" s="291"/>
    </row>
    <row r="65" spans="2:7" ht="12.75">
      <c r="B65" s="35" t="s">
        <v>128</v>
      </c>
      <c r="E65" s="297" t="s">
        <v>119</v>
      </c>
      <c r="F65" s="297"/>
      <c r="G65" s="297"/>
    </row>
    <row r="66" spans="2:8" ht="12.75">
      <c r="B66" s="289" t="s">
        <v>233</v>
      </c>
      <c r="C66" s="296"/>
      <c r="D66" s="290"/>
      <c r="E66" s="293" t="s">
        <v>234</v>
      </c>
      <c r="F66" s="293"/>
      <c r="G66" s="293" t="s">
        <v>235</v>
      </c>
      <c r="H66" s="293"/>
    </row>
    <row r="67" spans="2:8" ht="12.75">
      <c r="B67" s="286"/>
      <c r="C67" s="294"/>
      <c r="D67" s="287"/>
      <c r="E67" s="291"/>
      <c r="F67" s="291"/>
      <c r="G67" s="291"/>
      <c r="H67" s="291"/>
    </row>
    <row r="68" spans="2:8" ht="12.75">
      <c r="B68" s="286" t="s">
        <v>236</v>
      </c>
      <c r="C68" s="294"/>
      <c r="D68" s="287"/>
      <c r="E68" s="291"/>
      <c r="F68" s="291"/>
      <c r="G68" s="291"/>
      <c r="H68" s="291"/>
    </row>
    <row r="69" spans="2:8" ht="12.75">
      <c r="B69" s="286" t="s">
        <v>237</v>
      </c>
      <c r="C69" s="294"/>
      <c r="D69" s="287"/>
      <c r="E69" s="291"/>
      <c r="F69" s="291"/>
      <c r="G69" s="291"/>
      <c r="H69" s="291"/>
    </row>
    <row r="70" spans="2:8" ht="12.75">
      <c r="B70" s="286" t="s">
        <v>238</v>
      </c>
      <c r="C70" s="294"/>
      <c r="D70" s="287"/>
      <c r="E70" s="291"/>
      <c r="F70" s="291"/>
      <c r="G70" s="291"/>
      <c r="H70" s="291"/>
    </row>
    <row r="71" spans="2:8" ht="12.75">
      <c r="B71" s="275"/>
      <c r="C71" s="295"/>
      <c r="D71" s="276"/>
      <c r="E71" s="291"/>
      <c r="F71" s="291"/>
      <c r="G71" s="291"/>
      <c r="H71" s="291"/>
    </row>
    <row r="75" spans="2:7" ht="12.75">
      <c r="B75" s="91" t="s">
        <v>240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70" t="s">
        <v>459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273" t="s">
        <v>129</v>
      </c>
      <c r="F77" s="273"/>
      <c r="G77" s="273"/>
    </row>
  </sheetData>
  <sheetProtection/>
  <mergeCells count="72">
    <mergeCell ref="E24:G24"/>
    <mergeCell ref="B25:G25"/>
    <mergeCell ref="A13:G13"/>
    <mergeCell ref="A14:G14"/>
    <mergeCell ref="B10:G10"/>
    <mergeCell ref="B59:C59"/>
    <mergeCell ref="D59:E59"/>
    <mergeCell ref="G57:H57"/>
    <mergeCell ref="D57:E57"/>
    <mergeCell ref="G59:H59"/>
    <mergeCell ref="B67:D67"/>
    <mergeCell ref="E67:F67"/>
    <mergeCell ref="G60:H60"/>
    <mergeCell ref="B60:C60"/>
    <mergeCell ref="D60:E60"/>
    <mergeCell ref="B70:D70"/>
    <mergeCell ref="B71:D71"/>
    <mergeCell ref="B69:D69"/>
    <mergeCell ref="B62:C62"/>
    <mergeCell ref="D62:E62"/>
    <mergeCell ref="E68:F68"/>
    <mergeCell ref="B68:D68"/>
    <mergeCell ref="B66:D66"/>
    <mergeCell ref="E65:G65"/>
    <mergeCell ref="G66:H66"/>
    <mergeCell ref="G68:H68"/>
    <mergeCell ref="B56:H56"/>
    <mergeCell ref="G58:H58"/>
    <mergeCell ref="D58:E58"/>
    <mergeCell ref="G61:H61"/>
    <mergeCell ref="B61:C61"/>
    <mergeCell ref="D61:E61"/>
    <mergeCell ref="G62:H62"/>
    <mergeCell ref="G67:H67"/>
    <mergeCell ref="E66:F66"/>
    <mergeCell ref="E77:G77"/>
    <mergeCell ref="G69:H69"/>
    <mergeCell ref="G70:H70"/>
    <mergeCell ref="E69:F69"/>
    <mergeCell ref="E70:F70"/>
    <mergeCell ref="E71:F71"/>
    <mergeCell ref="G71:H71"/>
    <mergeCell ref="D35:E35"/>
    <mergeCell ref="B32:G32"/>
    <mergeCell ref="B53:C53"/>
    <mergeCell ref="B54:C54"/>
    <mergeCell ref="D37:E37"/>
    <mergeCell ref="D38:E38"/>
    <mergeCell ref="D36:E36"/>
    <mergeCell ref="B58:C58"/>
    <mergeCell ref="B39:C39"/>
    <mergeCell ref="B43:G43"/>
    <mergeCell ref="B52:C52"/>
    <mergeCell ref="B48:C48"/>
    <mergeCell ref="B49:C49"/>
    <mergeCell ref="B57:C57"/>
    <mergeCell ref="B51:H51"/>
    <mergeCell ref="B50:C50"/>
    <mergeCell ref="B45:C45"/>
    <mergeCell ref="B47:C47"/>
    <mergeCell ref="B46:H46"/>
    <mergeCell ref="B55:C55"/>
    <mergeCell ref="D31:E31"/>
    <mergeCell ref="D33:E33"/>
    <mergeCell ref="D34:E34"/>
    <mergeCell ref="D39:E39"/>
    <mergeCell ref="B9:G9"/>
    <mergeCell ref="D26:E26"/>
    <mergeCell ref="D27:E27"/>
    <mergeCell ref="D28:E28"/>
    <mergeCell ref="D29:E29"/>
    <mergeCell ref="D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2" width="9.140625" style="123" customWidth="1"/>
    <col min="3" max="3" width="10.00390625" style="123" customWidth="1"/>
    <col min="4" max="4" width="9.140625" style="123" customWidth="1"/>
    <col min="5" max="5" width="9.7109375" style="123" customWidth="1"/>
    <col min="6" max="10" width="9.140625" style="123" customWidth="1"/>
    <col min="11" max="11" width="10.140625" style="123" customWidth="1"/>
  </cols>
  <sheetData>
    <row r="1" spans="1:11" ht="12.75">
      <c r="A1" s="303" t="s">
        <v>437</v>
      </c>
      <c r="B1" s="303"/>
      <c r="C1" s="303"/>
      <c r="D1" s="303"/>
      <c r="E1" s="93"/>
      <c r="F1" s="93"/>
      <c r="G1" s="93"/>
      <c r="H1" s="93"/>
      <c r="I1" s="93"/>
      <c r="J1" s="93"/>
      <c r="K1" s="93"/>
    </row>
    <row r="2" spans="1:11" ht="12.75">
      <c r="A2" s="303" t="s">
        <v>463</v>
      </c>
      <c r="B2" s="303"/>
      <c r="C2" s="303"/>
      <c r="D2" s="303"/>
      <c r="E2" s="93"/>
      <c r="F2" s="93"/>
      <c r="G2" s="93"/>
      <c r="H2" s="93"/>
      <c r="I2" s="93"/>
      <c r="J2" s="93"/>
      <c r="K2" s="93"/>
    </row>
    <row r="3" spans="1:11" ht="12.75">
      <c r="A3" s="94" t="s">
        <v>464</v>
      </c>
      <c r="B3" s="95"/>
      <c r="C3" s="95"/>
      <c r="D3" s="95"/>
      <c r="E3" s="93"/>
      <c r="F3" s="93"/>
      <c r="G3" s="93"/>
      <c r="H3" s="93"/>
      <c r="I3" s="93"/>
      <c r="J3" s="93"/>
      <c r="K3" s="93"/>
    </row>
    <row r="4" spans="1:11" ht="12.75">
      <c r="A4" s="303" t="s">
        <v>447</v>
      </c>
      <c r="B4" s="303"/>
      <c r="C4" s="303"/>
      <c r="D4" s="303"/>
      <c r="E4" s="93"/>
      <c r="F4" s="93"/>
      <c r="G4" s="93"/>
      <c r="H4" s="93"/>
      <c r="I4" s="93"/>
      <c r="J4" s="93"/>
      <c r="K4" s="93"/>
    </row>
    <row r="5" spans="1:11" ht="12.75">
      <c r="A5" s="94" t="s">
        <v>438</v>
      </c>
      <c r="B5" s="94"/>
      <c r="C5" s="96"/>
      <c r="D5" s="96"/>
      <c r="E5" s="93"/>
      <c r="F5" s="93"/>
      <c r="G5" s="93"/>
      <c r="H5" s="93"/>
      <c r="I5" s="93"/>
      <c r="J5" s="93"/>
      <c r="K5" s="93"/>
    </row>
    <row r="6" spans="1:11" ht="12.75">
      <c r="A6" s="94" t="s">
        <v>439</v>
      </c>
      <c r="B6" s="94"/>
      <c r="C6" s="96"/>
      <c r="D6" s="96"/>
      <c r="E6" s="93"/>
      <c r="F6" s="93"/>
      <c r="G6" s="93"/>
      <c r="H6" s="93"/>
      <c r="I6" s="93"/>
      <c r="J6" s="93"/>
      <c r="K6" s="93"/>
    </row>
    <row r="7" spans="1:11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2.75">
      <c r="A9" s="98"/>
      <c r="B9" s="99" t="s">
        <v>465</v>
      </c>
      <c r="C9" s="99"/>
      <c r="D9" s="99"/>
      <c r="E9" s="99"/>
      <c r="F9" s="99"/>
      <c r="G9" s="99"/>
      <c r="H9" s="99"/>
      <c r="I9" s="93"/>
      <c r="J9" s="93"/>
      <c r="K9" s="93"/>
    </row>
    <row r="10" spans="1:11" ht="12.75">
      <c r="A10" s="98"/>
      <c r="B10" s="304" t="s">
        <v>466</v>
      </c>
      <c r="C10" s="305"/>
      <c r="D10" s="305"/>
      <c r="E10" s="305"/>
      <c r="F10" s="305"/>
      <c r="G10" s="305"/>
      <c r="H10" s="305"/>
      <c r="I10" s="93"/>
      <c r="J10" s="93"/>
      <c r="K10" s="93"/>
    </row>
    <row r="11" spans="1:11" ht="67.5">
      <c r="A11" s="100" t="s">
        <v>467</v>
      </c>
      <c r="B11" s="100" t="s">
        <v>468</v>
      </c>
      <c r="C11" s="100" t="s">
        <v>469</v>
      </c>
      <c r="D11" s="100" t="s">
        <v>470</v>
      </c>
      <c r="E11" s="100" t="s">
        <v>471</v>
      </c>
      <c r="F11" s="100" t="s">
        <v>472</v>
      </c>
      <c r="G11" s="100" t="s">
        <v>473</v>
      </c>
      <c r="H11" s="100" t="s">
        <v>474</v>
      </c>
      <c r="I11" s="100" t="s">
        <v>475</v>
      </c>
      <c r="J11" s="100" t="s">
        <v>476</v>
      </c>
      <c r="K11" s="100" t="s">
        <v>477</v>
      </c>
    </row>
    <row r="12" spans="1:11" ht="12.75">
      <c r="A12" s="101">
        <v>1</v>
      </c>
      <c r="B12" s="102">
        <v>2</v>
      </c>
      <c r="C12" s="103">
        <v>3</v>
      </c>
      <c r="D12" s="104">
        <v>4</v>
      </c>
      <c r="E12" s="104">
        <v>5</v>
      </c>
      <c r="F12" s="105">
        <v>6</v>
      </c>
      <c r="G12" s="104">
        <v>7</v>
      </c>
      <c r="H12" s="103">
        <v>8</v>
      </c>
      <c r="I12" s="104">
        <v>9</v>
      </c>
      <c r="J12" s="104">
        <v>10</v>
      </c>
      <c r="K12" s="103">
        <v>11</v>
      </c>
    </row>
    <row r="13" spans="1:11" ht="12.75">
      <c r="A13" s="306" t="s">
        <v>478</v>
      </c>
      <c r="B13" s="30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107" t="s">
        <v>479</v>
      </c>
      <c r="B14" s="108" t="s">
        <v>480</v>
      </c>
      <c r="C14" s="109">
        <v>4500</v>
      </c>
      <c r="D14" s="109">
        <v>0</v>
      </c>
      <c r="E14" s="109">
        <v>0</v>
      </c>
      <c r="F14" s="110">
        <v>0</v>
      </c>
      <c r="G14" s="110">
        <v>0</v>
      </c>
      <c r="H14" s="109">
        <v>0</v>
      </c>
      <c r="I14" s="110">
        <v>0</v>
      </c>
      <c r="J14" s="110">
        <v>0</v>
      </c>
      <c r="K14" s="109">
        <v>0</v>
      </c>
    </row>
    <row r="15" spans="1:11" ht="12.75">
      <c r="A15" s="107" t="s">
        <v>479</v>
      </c>
      <c r="B15" s="108" t="s">
        <v>480</v>
      </c>
      <c r="C15" s="109">
        <v>32679.87</v>
      </c>
      <c r="D15" s="109">
        <v>0</v>
      </c>
      <c r="E15" s="109">
        <v>-32679.87</v>
      </c>
      <c r="F15" s="110">
        <v>0</v>
      </c>
      <c r="G15" s="110">
        <v>0</v>
      </c>
      <c r="H15" s="109">
        <v>0</v>
      </c>
      <c r="I15" s="110">
        <v>0</v>
      </c>
      <c r="J15" s="110">
        <v>0</v>
      </c>
      <c r="K15" s="109">
        <v>-32679.87</v>
      </c>
    </row>
    <row r="16" spans="1:11" ht="12.75">
      <c r="A16" s="107" t="s">
        <v>479</v>
      </c>
      <c r="B16" s="108" t="s">
        <v>481</v>
      </c>
      <c r="C16" s="109">
        <v>852.89</v>
      </c>
      <c r="D16" s="109">
        <v>1945.94</v>
      </c>
      <c r="E16" s="109">
        <v>1093.05</v>
      </c>
      <c r="F16" s="110">
        <v>0</v>
      </c>
      <c r="G16" s="110">
        <v>0</v>
      </c>
      <c r="H16" s="109">
        <v>0</v>
      </c>
      <c r="I16" s="110">
        <v>0</v>
      </c>
      <c r="J16" s="110">
        <v>0</v>
      </c>
      <c r="K16" s="109">
        <v>1093.05</v>
      </c>
    </row>
    <row r="17" spans="1:11" ht="12.75">
      <c r="A17" s="107" t="s">
        <v>479</v>
      </c>
      <c r="B17" s="108" t="s">
        <v>482</v>
      </c>
      <c r="C17" s="109">
        <v>49302.12</v>
      </c>
      <c r="D17" s="109">
        <v>6993.6</v>
      </c>
      <c r="E17" s="109">
        <v>0</v>
      </c>
      <c r="F17" s="110">
        <v>0</v>
      </c>
      <c r="G17" s="110">
        <v>0</v>
      </c>
      <c r="H17" s="109">
        <v>0</v>
      </c>
      <c r="I17" s="110">
        <v>0</v>
      </c>
      <c r="J17" s="110">
        <v>0</v>
      </c>
      <c r="K17" s="109">
        <v>0</v>
      </c>
    </row>
    <row r="18" spans="1:11" ht="12.75">
      <c r="A18" s="107" t="s">
        <v>479</v>
      </c>
      <c r="B18" s="108" t="s">
        <v>483</v>
      </c>
      <c r="C18" s="109">
        <v>60663.12</v>
      </c>
      <c r="D18" s="109">
        <v>4984.8</v>
      </c>
      <c r="E18" s="109">
        <v>0</v>
      </c>
      <c r="F18" s="110">
        <v>0</v>
      </c>
      <c r="G18" s="110">
        <v>0</v>
      </c>
      <c r="H18" s="109">
        <v>498.48</v>
      </c>
      <c r="I18" s="110">
        <v>0</v>
      </c>
      <c r="J18" s="110">
        <v>0</v>
      </c>
      <c r="K18" s="109">
        <v>498.48</v>
      </c>
    </row>
    <row r="19" spans="1:11" ht="12.75">
      <c r="A19" s="107" t="s">
        <v>479</v>
      </c>
      <c r="B19" s="108" t="s">
        <v>483</v>
      </c>
      <c r="C19" s="109">
        <v>6394.47</v>
      </c>
      <c r="D19" s="109">
        <v>937.8</v>
      </c>
      <c r="E19" s="109">
        <v>-5456.67</v>
      </c>
      <c r="F19" s="110">
        <v>0</v>
      </c>
      <c r="G19" s="110">
        <v>0</v>
      </c>
      <c r="H19" s="109">
        <v>0</v>
      </c>
      <c r="I19" s="110">
        <v>0</v>
      </c>
      <c r="J19" s="110">
        <v>0</v>
      </c>
      <c r="K19" s="109">
        <v>-5456.67</v>
      </c>
    </row>
    <row r="20" spans="1:11" ht="12.75">
      <c r="A20" s="107" t="s">
        <v>479</v>
      </c>
      <c r="B20" s="108" t="s">
        <v>484</v>
      </c>
      <c r="C20" s="109">
        <v>24016.8</v>
      </c>
      <c r="D20" s="109">
        <v>2012.54</v>
      </c>
      <c r="E20" s="109">
        <v>0</v>
      </c>
      <c r="F20" s="110">
        <v>0</v>
      </c>
      <c r="G20" s="110">
        <v>0</v>
      </c>
      <c r="H20" s="109">
        <v>330.18</v>
      </c>
      <c r="I20" s="110">
        <v>0</v>
      </c>
      <c r="J20" s="110">
        <v>0</v>
      </c>
      <c r="K20" s="109">
        <v>330.18</v>
      </c>
    </row>
    <row r="21" spans="1:11" ht="12.75">
      <c r="A21" s="107" t="s">
        <v>479</v>
      </c>
      <c r="B21" s="108" t="s">
        <v>485</v>
      </c>
      <c r="C21" s="109">
        <v>46768.75</v>
      </c>
      <c r="D21" s="109">
        <v>4818.84</v>
      </c>
      <c r="E21" s="109">
        <v>0</v>
      </c>
      <c r="F21" s="110">
        <v>0</v>
      </c>
      <c r="G21" s="110">
        <v>0</v>
      </c>
      <c r="H21" s="109">
        <v>-213.5</v>
      </c>
      <c r="I21" s="110">
        <v>0</v>
      </c>
      <c r="J21" s="110">
        <v>0</v>
      </c>
      <c r="K21" s="109">
        <v>-213.5</v>
      </c>
    </row>
    <row r="22" spans="1:11" ht="12.75">
      <c r="A22" s="107" t="s">
        <v>479</v>
      </c>
      <c r="B22" s="108" t="s">
        <v>485</v>
      </c>
      <c r="C22" s="109">
        <v>1587.8</v>
      </c>
      <c r="D22" s="109">
        <v>269.86</v>
      </c>
      <c r="E22" s="109">
        <v>-1317.94</v>
      </c>
      <c r="F22" s="110">
        <v>0</v>
      </c>
      <c r="G22" s="110">
        <v>0</v>
      </c>
      <c r="H22" s="109">
        <v>0</v>
      </c>
      <c r="I22" s="110">
        <v>0</v>
      </c>
      <c r="J22" s="110">
        <v>0</v>
      </c>
      <c r="K22" s="109">
        <v>-1317.94</v>
      </c>
    </row>
    <row r="23" spans="1:11" ht="12.75">
      <c r="A23" s="107" t="s">
        <v>479</v>
      </c>
      <c r="B23" s="108" t="s">
        <v>486</v>
      </c>
      <c r="C23" s="109">
        <v>28692.21</v>
      </c>
      <c r="D23" s="109">
        <v>6879.2</v>
      </c>
      <c r="E23" s="109">
        <v>0</v>
      </c>
      <c r="F23" s="110">
        <v>0</v>
      </c>
      <c r="G23" s="110">
        <v>0</v>
      </c>
      <c r="H23" s="109">
        <v>0</v>
      </c>
      <c r="I23" s="110">
        <v>0</v>
      </c>
      <c r="J23" s="110">
        <v>0</v>
      </c>
      <c r="K23" s="109">
        <v>0</v>
      </c>
    </row>
    <row r="24" spans="1:11" ht="12.75">
      <c r="A24" s="107" t="s">
        <v>479</v>
      </c>
      <c r="B24" s="108" t="s">
        <v>486</v>
      </c>
      <c r="C24" s="109">
        <v>1055.25</v>
      </c>
      <c r="D24" s="109">
        <v>400</v>
      </c>
      <c r="E24" s="109">
        <v>-655.25</v>
      </c>
      <c r="F24" s="110">
        <v>0</v>
      </c>
      <c r="G24" s="110">
        <v>0</v>
      </c>
      <c r="H24" s="109">
        <v>0</v>
      </c>
      <c r="I24" s="110">
        <v>0</v>
      </c>
      <c r="J24" s="110">
        <v>0</v>
      </c>
      <c r="K24" s="109">
        <v>-655.25</v>
      </c>
    </row>
    <row r="25" spans="1:11" ht="12.75">
      <c r="A25" s="107" t="s">
        <v>479</v>
      </c>
      <c r="B25" s="108" t="s">
        <v>487</v>
      </c>
      <c r="C25" s="109">
        <v>7780</v>
      </c>
      <c r="D25" s="109">
        <v>2900</v>
      </c>
      <c r="E25" s="109">
        <v>0</v>
      </c>
      <c r="F25" s="110">
        <v>0</v>
      </c>
      <c r="G25" s="110">
        <v>0</v>
      </c>
      <c r="H25" s="109">
        <v>-15</v>
      </c>
      <c r="I25" s="110">
        <v>0</v>
      </c>
      <c r="J25" s="110">
        <v>0</v>
      </c>
      <c r="K25" s="109">
        <v>-15</v>
      </c>
    </row>
    <row r="26" spans="1:11" ht="12.75">
      <c r="A26" s="107" t="s">
        <v>479</v>
      </c>
      <c r="B26" s="108" t="s">
        <v>487</v>
      </c>
      <c r="C26" s="109">
        <v>13684.76</v>
      </c>
      <c r="D26" s="109">
        <v>4208.19</v>
      </c>
      <c r="E26" s="109">
        <v>-9476.57</v>
      </c>
      <c r="F26" s="110">
        <v>0</v>
      </c>
      <c r="G26" s="110">
        <v>0</v>
      </c>
      <c r="H26" s="109">
        <v>0</v>
      </c>
      <c r="I26" s="110">
        <v>0</v>
      </c>
      <c r="J26" s="110">
        <v>0</v>
      </c>
      <c r="K26" s="109">
        <v>-9476.57</v>
      </c>
    </row>
    <row r="27" spans="1:11" ht="12.75">
      <c r="A27" s="107" t="s">
        <v>479</v>
      </c>
      <c r="B27" s="108" t="s">
        <v>488</v>
      </c>
      <c r="C27" s="109">
        <v>22656.3</v>
      </c>
      <c r="D27" s="109">
        <v>4746.84</v>
      </c>
      <c r="E27" s="109">
        <v>0</v>
      </c>
      <c r="F27" s="110">
        <v>0</v>
      </c>
      <c r="G27" s="110">
        <v>0</v>
      </c>
      <c r="H27" s="109">
        <v>0</v>
      </c>
      <c r="I27" s="110">
        <v>0</v>
      </c>
      <c r="J27" s="110">
        <v>0</v>
      </c>
      <c r="K27" s="109">
        <v>0</v>
      </c>
    </row>
    <row r="28" spans="1:11" ht="12.75">
      <c r="A28" s="107" t="s">
        <v>479</v>
      </c>
      <c r="B28" s="108" t="s">
        <v>488</v>
      </c>
      <c r="C28" s="109">
        <v>1618.05</v>
      </c>
      <c r="D28" s="109">
        <v>420</v>
      </c>
      <c r="E28" s="109">
        <v>-1198.05</v>
      </c>
      <c r="F28" s="110">
        <v>0</v>
      </c>
      <c r="G28" s="110">
        <v>0</v>
      </c>
      <c r="H28" s="109">
        <v>0</v>
      </c>
      <c r="I28" s="110">
        <v>0</v>
      </c>
      <c r="J28" s="110">
        <v>0</v>
      </c>
      <c r="K28" s="109">
        <v>-1198.05</v>
      </c>
    </row>
    <row r="29" spans="1:11" ht="12.75">
      <c r="A29" s="107" t="s">
        <v>479</v>
      </c>
      <c r="B29" s="108" t="s">
        <v>489</v>
      </c>
      <c r="C29" s="109">
        <v>11744</v>
      </c>
      <c r="D29" s="109">
        <v>4550</v>
      </c>
      <c r="E29" s="109">
        <v>0</v>
      </c>
      <c r="F29" s="110">
        <v>0</v>
      </c>
      <c r="G29" s="110">
        <v>0</v>
      </c>
      <c r="H29" s="109">
        <v>-150.8</v>
      </c>
      <c r="I29" s="110">
        <v>0</v>
      </c>
      <c r="J29" s="110">
        <v>0</v>
      </c>
      <c r="K29" s="109">
        <v>-150.8</v>
      </c>
    </row>
    <row r="30" spans="1:11" ht="12.75">
      <c r="A30" s="107" t="s">
        <v>479</v>
      </c>
      <c r="B30" s="108" t="s">
        <v>489</v>
      </c>
      <c r="C30" s="109">
        <v>4586.95</v>
      </c>
      <c r="D30" s="109">
        <v>1840.3</v>
      </c>
      <c r="E30" s="109">
        <v>-2746.65</v>
      </c>
      <c r="F30" s="110">
        <v>0</v>
      </c>
      <c r="G30" s="110">
        <v>0</v>
      </c>
      <c r="H30" s="109">
        <v>0</v>
      </c>
      <c r="I30" s="110">
        <v>0</v>
      </c>
      <c r="J30" s="110">
        <v>0</v>
      </c>
      <c r="K30" s="109">
        <v>-2746.65</v>
      </c>
    </row>
    <row r="31" spans="1:11" ht="12.75">
      <c r="A31" s="107" t="s">
        <v>479</v>
      </c>
      <c r="B31" s="108" t="s">
        <v>490</v>
      </c>
      <c r="C31" s="109">
        <v>1407</v>
      </c>
      <c r="D31" s="109">
        <v>780</v>
      </c>
      <c r="E31" s="109">
        <v>-627</v>
      </c>
      <c r="F31" s="110">
        <v>0</v>
      </c>
      <c r="G31" s="110">
        <v>0</v>
      </c>
      <c r="H31" s="109">
        <v>0</v>
      </c>
      <c r="I31" s="110">
        <v>0</v>
      </c>
      <c r="J31" s="110">
        <v>0</v>
      </c>
      <c r="K31" s="109">
        <v>-627</v>
      </c>
    </row>
    <row r="32" spans="1:11" ht="12.75">
      <c r="A32" s="107" t="s">
        <v>479</v>
      </c>
      <c r="B32" s="108" t="s">
        <v>491</v>
      </c>
      <c r="C32" s="109">
        <v>32854.92</v>
      </c>
      <c r="D32" s="109">
        <v>12622.8</v>
      </c>
      <c r="E32" s="109">
        <v>-20232.12</v>
      </c>
      <c r="F32" s="110">
        <v>0</v>
      </c>
      <c r="G32" s="110">
        <v>0</v>
      </c>
      <c r="H32" s="109">
        <v>0</v>
      </c>
      <c r="I32" s="110">
        <v>0</v>
      </c>
      <c r="J32" s="110">
        <v>0</v>
      </c>
      <c r="K32" s="109">
        <v>-20232.12</v>
      </c>
    </row>
    <row r="33" spans="1:11" ht="12.75">
      <c r="A33" s="107" t="s">
        <v>479</v>
      </c>
      <c r="B33" s="108" t="s">
        <v>492</v>
      </c>
      <c r="C33" s="109">
        <v>2579.12</v>
      </c>
      <c r="D33" s="109">
        <v>1320</v>
      </c>
      <c r="E33" s="109">
        <v>0</v>
      </c>
      <c r="F33" s="110">
        <v>0</v>
      </c>
      <c r="G33" s="110">
        <v>0</v>
      </c>
      <c r="H33" s="109">
        <v>0</v>
      </c>
      <c r="I33" s="110">
        <v>0</v>
      </c>
      <c r="J33" s="110">
        <v>0</v>
      </c>
      <c r="K33" s="109">
        <v>0</v>
      </c>
    </row>
    <row r="34" spans="1:11" ht="12.75">
      <c r="A34" s="107" t="s">
        <v>479</v>
      </c>
      <c r="B34" s="108" t="s">
        <v>493</v>
      </c>
      <c r="C34" s="109">
        <v>32486.1</v>
      </c>
      <c r="D34" s="109">
        <v>8119.91</v>
      </c>
      <c r="E34" s="109">
        <v>0</v>
      </c>
      <c r="F34" s="110">
        <v>0</v>
      </c>
      <c r="G34" s="110">
        <v>0</v>
      </c>
      <c r="H34" s="109">
        <v>965.61</v>
      </c>
      <c r="I34" s="110">
        <v>0</v>
      </c>
      <c r="J34" s="110">
        <v>0</v>
      </c>
      <c r="K34" s="109">
        <v>965.61</v>
      </c>
    </row>
    <row r="35" spans="1:11" ht="12.75">
      <c r="A35" s="107" t="s">
        <v>479</v>
      </c>
      <c r="B35" s="108" t="s">
        <v>494</v>
      </c>
      <c r="C35" s="109">
        <v>52617.79</v>
      </c>
      <c r="D35" s="109">
        <v>18921</v>
      </c>
      <c r="E35" s="109">
        <v>-33696.79</v>
      </c>
      <c r="F35" s="110">
        <v>0</v>
      </c>
      <c r="G35" s="110">
        <v>0</v>
      </c>
      <c r="H35" s="109">
        <v>0</v>
      </c>
      <c r="I35" s="110">
        <v>0</v>
      </c>
      <c r="J35" s="110">
        <v>0</v>
      </c>
      <c r="K35" s="109">
        <v>-33696.79</v>
      </c>
    </row>
    <row r="36" spans="1:11" ht="12.75">
      <c r="A36" s="107" t="s">
        <v>479</v>
      </c>
      <c r="B36" s="108" t="s">
        <v>495</v>
      </c>
      <c r="C36" s="109">
        <v>158730</v>
      </c>
      <c r="D36" s="109">
        <v>79365</v>
      </c>
      <c r="E36" s="109">
        <v>0</v>
      </c>
      <c r="F36" s="110">
        <v>0</v>
      </c>
      <c r="G36" s="110">
        <v>0</v>
      </c>
      <c r="H36" s="109">
        <v>158.73</v>
      </c>
      <c r="I36" s="110">
        <v>0</v>
      </c>
      <c r="J36" s="110">
        <v>0</v>
      </c>
      <c r="K36" s="109">
        <v>158.73</v>
      </c>
    </row>
    <row r="37" spans="1:11" ht="12.75">
      <c r="A37" s="107" t="s">
        <v>479</v>
      </c>
      <c r="B37" s="108" t="s">
        <v>495</v>
      </c>
      <c r="C37" s="109">
        <v>141593</v>
      </c>
      <c r="D37" s="109">
        <v>70796.5</v>
      </c>
      <c r="E37" s="109">
        <v>-70796.5</v>
      </c>
      <c r="F37" s="110">
        <v>0</v>
      </c>
      <c r="G37" s="110">
        <v>0</v>
      </c>
      <c r="H37" s="109">
        <v>0</v>
      </c>
      <c r="I37" s="110">
        <v>0</v>
      </c>
      <c r="J37" s="110">
        <v>0</v>
      </c>
      <c r="K37" s="109">
        <v>-70796.5</v>
      </c>
    </row>
    <row r="38" spans="1:11" ht="12.75">
      <c r="A38" s="107" t="s">
        <v>479</v>
      </c>
      <c r="B38" s="108" t="s">
        <v>496</v>
      </c>
      <c r="C38" s="109">
        <v>19473.43</v>
      </c>
      <c r="D38" s="109">
        <v>1628.97</v>
      </c>
      <c r="E38" s="109">
        <v>0</v>
      </c>
      <c r="F38" s="110">
        <v>0</v>
      </c>
      <c r="G38" s="110">
        <v>0</v>
      </c>
      <c r="H38" s="109">
        <v>-75.77</v>
      </c>
      <c r="I38" s="110">
        <v>0</v>
      </c>
      <c r="J38" s="110">
        <v>0</v>
      </c>
      <c r="K38" s="109">
        <v>-75.77</v>
      </c>
    </row>
    <row r="39" spans="1:11" ht="12.75">
      <c r="A39" s="107" t="s">
        <v>479</v>
      </c>
      <c r="B39" s="108" t="s">
        <v>497</v>
      </c>
      <c r="C39" s="109">
        <v>4410.5</v>
      </c>
      <c r="D39" s="109">
        <v>161.14</v>
      </c>
      <c r="E39" s="109">
        <v>0</v>
      </c>
      <c r="F39" s="110">
        <v>0</v>
      </c>
      <c r="G39" s="110">
        <v>0</v>
      </c>
      <c r="H39" s="109">
        <v>-83.04</v>
      </c>
      <c r="I39" s="110">
        <v>0</v>
      </c>
      <c r="J39" s="110">
        <v>0</v>
      </c>
      <c r="K39" s="109">
        <v>-83.04</v>
      </c>
    </row>
    <row r="40" spans="1:11" ht="12.75">
      <c r="A40" s="107" t="s">
        <v>479</v>
      </c>
      <c r="B40" s="108" t="s">
        <v>497</v>
      </c>
      <c r="C40" s="109">
        <v>7469.99</v>
      </c>
      <c r="D40" s="109">
        <v>208.26</v>
      </c>
      <c r="E40" s="109">
        <v>-7261.73</v>
      </c>
      <c r="F40" s="110">
        <v>0</v>
      </c>
      <c r="G40" s="110">
        <v>0</v>
      </c>
      <c r="H40" s="109">
        <v>0</v>
      </c>
      <c r="I40" s="110">
        <v>0</v>
      </c>
      <c r="J40" s="110">
        <v>0</v>
      </c>
      <c r="K40" s="109">
        <v>-7261.73</v>
      </c>
    </row>
    <row r="41" spans="1:11" ht="12.75">
      <c r="A41" s="107" t="s">
        <v>479</v>
      </c>
      <c r="B41" s="108" t="s">
        <v>498</v>
      </c>
      <c r="C41" s="109">
        <v>2365</v>
      </c>
      <c r="D41" s="109">
        <v>700</v>
      </c>
      <c r="E41" s="109">
        <v>0</v>
      </c>
      <c r="F41" s="110">
        <v>0</v>
      </c>
      <c r="G41" s="110">
        <v>0</v>
      </c>
      <c r="H41" s="109">
        <v>-246</v>
      </c>
      <c r="I41" s="110">
        <v>0</v>
      </c>
      <c r="J41" s="110">
        <v>0</v>
      </c>
      <c r="K41" s="109">
        <v>-246</v>
      </c>
    </row>
    <row r="42" spans="1:11" ht="12.75">
      <c r="A42" s="107" t="s">
        <v>479</v>
      </c>
      <c r="B42" s="108" t="s">
        <v>498</v>
      </c>
      <c r="C42" s="109">
        <v>18599.6</v>
      </c>
      <c r="D42" s="109">
        <v>1674.12</v>
      </c>
      <c r="E42" s="109">
        <v>-16925.48</v>
      </c>
      <c r="F42" s="110">
        <v>0</v>
      </c>
      <c r="G42" s="110">
        <v>0</v>
      </c>
      <c r="H42" s="109">
        <v>0</v>
      </c>
      <c r="I42" s="110">
        <v>0</v>
      </c>
      <c r="J42" s="110">
        <v>0</v>
      </c>
      <c r="K42" s="109">
        <v>-16925.48</v>
      </c>
    </row>
    <row r="43" spans="1:11" ht="12.75">
      <c r="A43" s="107" t="s">
        <v>479</v>
      </c>
      <c r="B43" s="108" t="s">
        <v>499</v>
      </c>
      <c r="C43" s="109">
        <v>2081.53</v>
      </c>
      <c r="D43" s="109">
        <v>1767.42</v>
      </c>
      <c r="E43" s="109">
        <v>-314.11</v>
      </c>
      <c r="F43" s="110">
        <v>0</v>
      </c>
      <c r="G43" s="110">
        <v>0</v>
      </c>
      <c r="H43" s="109">
        <v>0</v>
      </c>
      <c r="I43" s="110">
        <v>0</v>
      </c>
      <c r="J43" s="110">
        <v>0</v>
      </c>
      <c r="K43" s="109">
        <v>-314.11</v>
      </c>
    </row>
    <row r="44" spans="1:11" ht="12.75">
      <c r="A44" s="107" t="s">
        <v>479</v>
      </c>
      <c r="B44" s="108" t="s">
        <v>500</v>
      </c>
      <c r="C44" s="109">
        <v>20092.46</v>
      </c>
      <c r="D44" s="109">
        <v>7192.52</v>
      </c>
      <c r="E44" s="109">
        <v>-12899.94</v>
      </c>
      <c r="F44" s="110">
        <v>0</v>
      </c>
      <c r="G44" s="110">
        <v>0</v>
      </c>
      <c r="H44" s="109">
        <v>0</v>
      </c>
      <c r="I44" s="110">
        <v>0</v>
      </c>
      <c r="J44" s="110">
        <v>0</v>
      </c>
      <c r="K44" s="109">
        <v>-12899.94</v>
      </c>
    </row>
    <row r="45" spans="1:11" ht="12.75">
      <c r="A45" s="299" t="s">
        <v>501</v>
      </c>
      <c r="B45" s="300"/>
      <c r="C45" s="111">
        <f aca="true" t="shared" si="0" ref="C45:K45">SUM(C14:C44)</f>
        <v>815343.7799999999</v>
      </c>
      <c r="D45" s="111">
        <f t="shared" si="0"/>
        <v>253165.55000000002</v>
      </c>
      <c r="E45" s="111">
        <f t="shared" si="0"/>
        <v>-215191.62000000002</v>
      </c>
      <c r="F45" s="111">
        <f t="shared" si="0"/>
        <v>0</v>
      </c>
      <c r="G45" s="111">
        <f t="shared" si="0"/>
        <v>0</v>
      </c>
      <c r="H45" s="111">
        <f t="shared" si="0"/>
        <v>1168.89</v>
      </c>
      <c r="I45" s="111">
        <f t="shared" si="0"/>
        <v>0</v>
      </c>
      <c r="J45" s="111">
        <f t="shared" si="0"/>
        <v>0</v>
      </c>
      <c r="K45" s="111">
        <f t="shared" si="0"/>
        <v>-214022.73000000004</v>
      </c>
    </row>
    <row r="46" spans="1:11" ht="12.75">
      <c r="A46" s="107" t="s">
        <v>479</v>
      </c>
      <c r="B46" s="110" t="s">
        <v>502</v>
      </c>
      <c r="C46" s="112">
        <v>800</v>
      </c>
      <c r="D46" s="112">
        <v>612</v>
      </c>
      <c r="E46" s="112">
        <v>0</v>
      </c>
      <c r="F46" s="113">
        <v>0</v>
      </c>
      <c r="G46" s="113">
        <v>0</v>
      </c>
      <c r="H46" s="112">
        <v>-18</v>
      </c>
      <c r="I46" s="113">
        <v>0</v>
      </c>
      <c r="J46" s="113">
        <v>0</v>
      </c>
      <c r="K46" s="112">
        <v>-18</v>
      </c>
    </row>
    <row r="47" spans="1:11" ht="12.75">
      <c r="A47" s="107" t="s">
        <v>479</v>
      </c>
      <c r="B47" s="110" t="s">
        <v>502</v>
      </c>
      <c r="C47" s="112">
        <v>26197.9</v>
      </c>
      <c r="D47" s="112">
        <v>7034.94</v>
      </c>
      <c r="E47" s="112">
        <v>-19162.96</v>
      </c>
      <c r="F47" s="113">
        <v>0</v>
      </c>
      <c r="G47" s="113">
        <v>0</v>
      </c>
      <c r="H47" s="112">
        <v>0</v>
      </c>
      <c r="I47" s="113">
        <v>0</v>
      </c>
      <c r="J47" s="113">
        <v>0</v>
      </c>
      <c r="K47" s="112">
        <v>-19162.96</v>
      </c>
    </row>
    <row r="48" spans="1:11" ht="12.75">
      <c r="A48" s="107" t="s">
        <v>479</v>
      </c>
      <c r="B48" s="110" t="s">
        <v>503</v>
      </c>
      <c r="C48" s="112">
        <v>10090.5</v>
      </c>
      <c r="D48" s="112">
        <v>3021.62</v>
      </c>
      <c r="E48" s="112">
        <v>-7068.88</v>
      </c>
      <c r="F48" s="113">
        <v>0</v>
      </c>
      <c r="G48" s="113">
        <v>0</v>
      </c>
      <c r="H48" s="112">
        <v>0</v>
      </c>
      <c r="I48" s="113">
        <v>0</v>
      </c>
      <c r="J48" s="113">
        <v>0</v>
      </c>
      <c r="K48" s="112">
        <v>-7068.88</v>
      </c>
    </row>
    <row r="49" spans="1:11" ht="12.75">
      <c r="A49" s="107" t="s">
        <v>479</v>
      </c>
      <c r="B49" s="110" t="s">
        <v>504</v>
      </c>
      <c r="C49" s="112">
        <v>10687.09</v>
      </c>
      <c r="D49" s="112">
        <v>5179.22</v>
      </c>
      <c r="E49" s="112">
        <v>-5507.87</v>
      </c>
      <c r="F49" s="113">
        <v>0</v>
      </c>
      <c r="G49" s="113">
        <v>0</v>
      </c>
      <c r="H49" s="112">
        <v>0</v>
      </c>
      <c r="I49" s="113">
        <v>0</v>
      </c>
      <c r="J49" s="113">
        <v>0</v>
      </c>
      <c r="K49" s="112">
        <v>-5507.87</v>
      </c>
    </row>
    <row r="50" spans="1:11" ht="12.75">
      <c r="A50" s="107" t="s">
        <v>479</v>
      </c>
      <c r="B50" s="110" t="s">
        <v>505</v>
      </c>
      <c r="C50" s="112">
        <v>24660.54</v>
      </c>
      <c r="D50" s="112">
        <v>13541.83</v>
      </c>
      <c r="E50" s="112">
        <v>-11118.71</v>
      </c>
      <c r="F50" s="113">
        <v>0</v>
      </c>
      <c r="G50" s="113">
        <v>0</v>
      </c>
      <c r="H50" s="112">
        <v>0</v>
      </c>
      <c r="I50" s="113">
        <v>0</v>
      </c>
      <c r="J50" s="113">
        <v>0</v>
      </c>
      <c r="K50" s="112">
        <v>-11118.71</v>
      </c>
    </row>
    <row r="51" spans="1:11" ht="12.75">
      <c r="A51" s="107" t="s">
        <v>479</v>
      </c>
      <c r="B51" s="110" t="s">
        <v>506</v>
      </c>
      <c r="C51" s="112">
        <v>15463.94</v>
      </c>
      <c r="D51" s="112">
        <v>6336.03</v>
      </c>
      <c r="E51" s="112">
        <v>-9127.91</v>
      </c>
      <c r="F51" s="113">
        <v>0</v>
      </c>
      <c r="G51" s="113">
        <v>0</v>
      </c>
      <c r="H51" s="112">
        <v>0</v>
      </c>
      <c r="I51" s="113">
        <v>0</v>
      </c>
      <c r="J51" s="113">
        <v>0</v>
      </c>
      <c r="K51" s="112">
        <v>-9127.91</v>
      </c>
    </row>
    <row r="52" spans="1:11" ht="12.75">
      <c r="A52" s="107" t="s">
        <v>479</v>
      </c>
      <c r="B52" s="110" t="s">
        <v>507</v>
      </c>
      <c r="C52" s="112">
        <v>14876</v>
      </c>
      <c r="D52" s="112">
        <v>9809.28</v>
      </c>
      <c r="E52" s="112">
        <v>0</v>
      </c>
      <c r="F52" s="113">
        <v>0</v>
      </c>
      <c r="G52" s="113">
        <v>0</v>
      </c>
      <c r="H52" s="112">
        <v>-630.72</v>
      </c>
      <c r="I52" s="113">
        <v>0</v>
      </c>
      <c r="J52" s="113">
        <v>0</v>
      </c>
      <c r="K52" s="112">
        <v>-630.72</v>
      </c>
    </row>
    <row r="53" spans="1:11" ht="12.75">
      <c r="A53" s="107" t="s">
        <v>479</v>
      </c>
      <c r="B53" s="110" t="s">
        <v>507</v>
      </c>
      <c r="C53" s="112">
        <v>16910.17</v>
      </c>
      <c r="D53" s="112">
        <v>11852.88</v>
      </c>
      <c r="E53" s="112">
        <v>-5057.29</v>
      </c>
      <c r="F53" s="113">
        <v>0</v>
      </c>
      <c r="G53" s="113">
        <v>0</v>
      </c>
      <c r="H53" s="112">
        <v>0</v>
      </c>
      <c r="I53" s="113">
        <v>0</v>
      </c>
      <c r="J53" s="113">
        <v>0</v>
      </c>
      <c r="K53" s="114">
        <v>-5057.29</v>
      </c>
    </row>
    <row r="54" spans="1:11" ht="12.75">
      <c r="A54" s="299" t="s">
        <v>204</v>
      </c>
      <c r="B54" s="300"/>
      <c r="C54" s="111">
        <v>119686.14</v>
      </c>
      <c r="D54" s="111">
        <f>SUM(D46:D53)</f>
        <v>57387.799999999996</v>
      </c>
      <c r="E54" s="111">
        <v>-54899.19</v>
      </c>
      <c r="F54" s="111">
        <v>0</v>
      </c>
      <c r="G54" s="111">
        <v>0</v>
      </c>
      <c r="H54" s="111">
        <f>SUM(H46:H53)</f>
        <v>-648.72</v>
      </c>
      <c r="I54" s="111">
        <v>0</v>
      </c>
      <c r="J54" s="111">
        <v>0</v>
      </c>
      <c r="K54" s="111">
        <f>SUM(K46:K53)</f>
        <v>-57692.340000000004</v>
      </c>
    </row>
    <row r="55" spans="1:11" ht="12.75">
      <c r="A55" s="107" t="s">
        <v>479</v>
      </c>
      <c r="B55" s="110" t="s">
        <v>508</v>
      </c>
      <c r="C55" s="109">
        <v>14896.34</v>
      </c>
      <c r="D55" s="109">
        <v>16575</v>
      </c>
      <c r="E55" s="109">
        <v>1678.66</v>
      </c>
      <c r="F55" s="110">
        <v>0</v>
      </c>
      <c r="G55" s="110">
        <v>0</v>
      </c>
      <c r="H55" s="109">
        <v>0</v>
      </c>
      <c r="I55" s="110">
        <v>0</v>
      </c>
      <c r="J55" s="110">
        <v>0</v>
      </c>
      <c r="K55" s="109">
        <v>1678.66</v>
      </c>
    </row>
    <row r="56" spans="1:11" ht="12.75">
      <c r="A56" s="107" t="s">
        <v>479</v>
      </c>
      <c r="B56" s="110" t="s">
        <v>509</v>
      </c>
      <c r="C56" s="109">
        <v>11901.85</v>
      </c>
      <c r="D56" s="109">
        <v>13829.52</v>
      </c>
      <c r="E56" s="109">
        <v>0</v>
      </c>
      <c r="F56" s="110">
        <v>0</v>
      </c>
      <c r="G56" s="110">
        <v>0</v>
      </c>
      <c r="H56" s="109">
        <v>48.64</v>
      </c>
      <c r="I56" s="110">
        <v>0</v>
      </c>
      <c r="J56" s="110">
        <v>0</v>
      </c>
      <c r="K56" s="109">
        <v>48.64</v>
      </c>
    </row>
    <row r="57" spans="1:11" ht="12.75">
      <c r="A57" s="107" t="s">
        <v>479</v>
      </c>
      <c r="B57" s="110" t="s">
        <v>509</v>
      </c>
      <c r="C57" s="109">
        <v>13308.84</v>
      </c>
      <c r="D57" s="109">
        <v>28660.8</v>
      </c>
      <c r="E57" s="109">
        <v>15351.96</v>
      </c>
      <c r="F57" s="110">
        <v>0</v>
      </c>
      <c r="G57" s="110">
        <v>0</v>
      </c>
      <c r="H57" s="109">
        <v>0</v>
      </c>
      <c r="I57" s="110">
        <v>0</v>
      </c>
      <c r="J57" s="110">
        <v>0</v>
      </c>
      <c r="K57" s="109">
        <v>15351.96</v>
      </c>
    </row>
    <row r="58" spans="1:11" ht="12.75">
      <c r="A58" s="107" t="s">
        <v>479</v>
      </c>
      <c r="B58" s="110" t="s">
        <v>510</v>
      </c>
      <c r="C58" s="109">
        <v>14818.62</v>
      </c>
      <c r="D58" s="109">
        <v>15456</v>
      </c>
      <c r="E58" s="109">
        <v>0</v>
      </c>
      <c r="F58" s="110">
        <v>0</v>
      </c>
      <c r="G58" s="110">
        <v>0</v>
      </c>
      <c r="H58" s="109">
        <v>-92</v>
      </c>
      <c r="I58" s="110">
        <v>0</v>
      </c>
      <c r="J58" s="110">
        <v>0</v>
      </c>
      <c r="K58" s="109">
        <v>-92</v>
      </c>
    </row>
    <row r="59" spans="1:11" ht="12.75">
      <c r="A59" s="107" t="s">
        <v>479</v>
      </c>
      <c r="B59" s="110" t="s">
        <v>510</v>
      </c>
      <c r="C59" s="109">
        <v>12645.07</v>
      </c>
      <c r="D59" s="109">
        <v>28224</v>
      </c>
      <c r="E59" s="109">
        <v>15578.93</v>
      </c>
      <c r="F59" s="110">
        <v>0</v>
      </c>
      <c r="G59" s="110">
        <v>0</v>
      </c>
      <c r="H59" s="109">
        <v>0</v>
      </c>
      <c r="I59" s="110">
        <v>0</v>
      </c>
      <c r="J59" s="110">
        <v>0</v>
      </c>
      <c r="K59" s="109">
        <v>15578.93</v>
      </c>
    </row>
    <row r="60" spans="1:11" ht="12.75">
      <c r="A60" s="107" t="s">
        <v>479</v>
      </c>
      <c r="B60" s="110" t="s">
        <v>511</v>
      </c>
      <c r="C60" s="109">
        <v>38781.48</v>
      </c>
      <c r="D60" s="109">
        <v>40992</v>
      </c>
      <c r="E60" s="109">
        <v>0</v>
      </c>
      <c r="F60" s="110">
        <v>0</v>
      </c>
      <c r="G60" s="110">
        <v>0</v>
      </c>
      <c r="H60" s="109">
        <v>-732</v>
      </c>
      <c r="I60" s="110">
        <v>0</v>
      </c>
      <c r="J60" s="110">
        <v>0</v>
      </c>
      <c r="K60" s="109">
        <v>-732</v>
      </c>
    </row>
    <row r="61" spans="1:11" ht="12.75">
      <c r="A61" s="107" t="s">
        <v>479</v>
      </c>
      <c r="B61" s="110" t="s">
        <v>511</v>
      </c>
      <c r="C61" s="109">
        <v>12700.76</v>
      </c>
      <c r="D61" s="109">
        <v>28224</v>
      </c>
      <c r="E61" s="109">
        <v>15523.24</v>
      </c>
      <c r="F61" s="110">
        <v>0</v>
      </c>
      <c r="G61" s="110">
        <v>0</v>
      </c>
      <c r="H61" s="109">
        <v>0</v>
      </c>
      <c r="I61" s="110">
        <v>0</v>
      </c>
      <c r="J61" s="110">
        <v>0</v>
      </c>
      <c r="K61" s="109">
        <v>15523.24</v>
      </c>
    </row>
    <row r="62" spans="1:11" ht="12.75">
      <c r="A62" s="107" t="s">
        <v>479</v>
      </c>
      <c r="B62" s="110" t="s">
        <v>512</v>
      </c>
      <c r="C62" s="109">
        <v>3542.76</v>
      </c>
      <c r="D62" s="109">
        <v>3780</v>
      </c>
      <c r="E62" s="109">
        <v>0</v>
      </c>
      <c r="F62" s="110">
        <v>0</v>
      </c>
      <c r="G62" s="110">
        <v>0</v>
      </c>
      <c r="H62" s="109">
        <v>0</v>
      </c>
      <c r="I62" s="110">
        <v>0</v>
      </c>
      <c r="J62" s="110">
        <v>0</v>
      </c>
      <c r="K62" s="109">
        <v>0</v>
      </c>
    </row>
    <row r="63" spans="1:11" ht="12.75">
      <c r="A63" s="107" t="s">
        <v>479</v>
      </c>
      <c r="B63" s="110" t="s">
        <v>512</v>
      </c>
      <c r="C63" s="109">
        <v>20353.83</v>
      </c>
      <c r="D63" s="109">
        <v>43092</v>
      </c>
      <c r="E63" s="109">
        <v>22738.17</v>
      </c>
      <c r="F63" s="110">
        <v>0</v>
      </c>
      <c r="G63" s="110">
        <v>0</v>
      </c>
      <c r="H63" s="109">
        <v>0</v>
      </c>
      <c r="I63" s="110">
        <v>0</v>
      </c>
      <c r="J63" s="110">
        <v>0</v>
      </c>
      <c r="K63" s="109">
        <v>22738.17</v>
      </c>
    </row>
    <row r="64" spans="1:11" ht="12.75">
      <c r="A64" s="107" t="s">
        <v>479</v>
      </c>
      <c r="B64" s="110" t="s">
        <v>513</v>
      </c>
      <c r="C64" s="109">
        <v>21266.06</v>
      </c>
      <c r="D64" s="109">
        <v>38322.02</v>
      </c>
      <c r="E64" s="109">
        <v>0</v>
      </c>
      <c r="F64" s="110">
        <v>0</v>
      </c>
      <c r="G64" s="110">
        <v>0</v>
      </c>
      <c r="H64" s="109">
        <v>-905.98</v>
      </c>
      <c r="I64" s="110">
        <v>0</v>
      </c>
      <c r="J64" s="110">
        <v>0</v>
      </c>
      <c r="K64" s="109">
        <v>-905.98</v>
      </c>
    </row>
    <row r="65" spans="1:11" ht="12.75">
      <c r="A65" s="107" t="s">
        <v>479</v>
      </c>
      <c r="B65" s="110" t="s">
        <v>513</v>
      </c>
      <c r="C65" s="109">
        <v>31074.09</v>
      </c>
      <c r="D65" s="109">
        <v>49236</v>
      </c>
      <c r="E65" s="109">
        <v>18161.91</v>
      </c>
      <c r="F65" s="110">
        <v>0</v>
      </c>
      <c r="G65" s="110">
        <v>0</v>
      </c>
      <c r="H65" s="109">
        <v>0</v>
      </c>
      <c r="I65" s="110">
        <v>0</v>
      </c>
      <c r="J65" s="110">
        <v>0</v>
      </c>
      <c r="K65" s="109">
        <v>18161.91</v>
      </c>
    </row>
    <row r="66" spans="1:11" ht="12.75">
      <c r="A66" s="107" t="s">
        <v>479</v>
      </c>
      <c r="B66" s="110" t="s">
        <v>514</v>
      </c>
      <c r="C66" s="109">
        <v>83714.37</v>
      </c>
      <c r="D66" s="109">
        <v>132768</v>
      </c>
      <c r="E66" s="109">
        <v>0</v>
      </c>
      <c r="F66" s="110">
        <v>0</v>
      </c>
      <c r="G66" s="110">
        <v>0</v>
      </c>
      <c r="H66" s="109">
        <v>-3232</v>
      </c>
      <c r="I66" s="110">
        <v>0</v>
      </c>
      <c r="J66" s="110">
        <v>0</v>
      </c>
      <c r="K66" s="109">
        <v>-3232</v>
      </c>
    </row>
    <row r="67" spans="1:11" ht="12.75">
      <c r="A67" s="107" t="s">
        <v>479</v>
      </c>
      <c r="B67" s="110" t="s">
        <v>514</v>
      </c>
      <c r="C67" s="109">
        <v>17300.71</v>
      </c>
      <c r="D67" s="109">
        <v>35266.5</v>
      </c>
      <c r="E67" s="109">
        <v>17965.79</v>
      </c>
      <c r="F67" s="110">
        <v>0</v>
      </c>
      <c r="G67" s="110">
        <v>0</v>
      </c>
      <c r="H67" s="109">
        <v>0</v>
      </c>
      <c r="I67" s="110">
        <v>0</v>
      </c>
      <c r="J67" s="110">
        <v>0</v>
      </c>
      <c r="K67" s="109">
        <v>17965.79</v>
      </c>
    </row>
    <row r="68" spans="1:11" ht="12.75">
      <c r="A68" s="107" t="s">
        <v>479</v>
      </c>
      <c r="B68" s="110" t="s">
        <v>515</v>
      </c>
      <c r="C68" s="109">
        <v>26403.45</v>
      </c>
      <c r="D68" s="109">
        <v>35420</v>
      </c>
      <c r="E68" s="109">
        <v>0</v>
      </c>
      <c r="F68" s="110">
        <v>0</v>
      </c>
      <c r="G68" s="110">
        <v>0</v>
      </c>
      <c r="H68" s="109">
        <v>220</v>
      </c>
      <c r="I68" s="110">
        <v>0</v>
      </c>
      <c r="J68" s="110">
        <v>0</v>
      </c>
      <c r="K68" s="109">
        <v>220</v>
      </c>
    </row>
    <row r="69" spans="1:11" ht="12.75">
      <c r="A69" s="107" t="s">
        <v>479</v>
      </c>
      <c r="B69" s="110" t="s">
        <v>516</v>
      </c>
      <c r="C69" s="109">
        <v>14527.11</v>
      </c>
      <c r="D69" s="109">
        <v>14547.62</v>
      </c>
      <c r="E69" s="109">
        <v>0</v>
      </c>
      <c r="F69" s="110">
        <v>0</v>
      </c>
      <c r="G69" s="110">
        <v>0</v>
      </c>
      <c r="H69" s="109">
        <v>5.56</v>
      </c>
      <c r="I69" s="110">
        <v>0</v>
      </c>
      <c r="J69" s="110">
        <v>0</v>
      </c>
      <c r="K69" s="109">
        <v>5.56</v>
      </c>
    </row>
    <row r="70" spans="1:11" ht="12.75">
      <c r="A70" s="107" t="s">
        <v>479</v>
      </c>
      <c r="B70" s="115" t="s">
        <v>517</v>
      </c>
      <c r="C70" s="109">
        <v>7589.52</v>
      </c>
      <c r="D70" s="109">
        <v>9133.2</v>
      </c>
      <c r="E70" s="109">
        <v>0</v>
      </c>
      <c r="F70" s="110"/>
      <c r="G70" s="110"/>
      <c r="H70" s="109">
        <v>-200.4</v>
      </c>
      <c r="I70" s="110"/>
      <c r="J70" s="110"/>
      <c r="K70" s="109">
        <v>-200.4</v>
      </c>
    </row>
    <row r="71" spans="1:11" ht="12.75">
      <c r="A71" s="116"/>
      <c r="B71" s="116"/>
      <c r="C71" s="117">
        <f>SUM(C55:C70)</f>
        <v>344824.86</v>
      </c>
      <c r="D71" s="117">
        <f>SUM(D55:D70)</f>
        <v>533526.6599999999</v>
      </c>
      <c r="E71" s="117">
        <f>SUM(E55:E70)</f>
        <v>106998.66</v>
      </c>
      <c r="F71" s="118">
        <v>0</v>
      </c>
      <c r="G71" s="118">
        <v>0</v>
      </c>
      <c r="H71" s="117">
        <f>SUM(H55:H70)</f>
        <v>-4888.179999999999</v>
      </c>
      <c r="I71" s="118">
        <v>0</v>
      </c>
      <c r="J71" s="118">
        <v>0</v>
      </c>
      <c r="K71" s="117">
        <f>SUM(K55:K70)</f>
        <v>102110.48000000001</v>
      </c>
    </row>
    <row r="72" spans="1:11" ht="12.75">
      <c r="A72" s="301" t="s">
        <v>518</v>
      </c>
      <c r="B72" s="302"/>
      <c r="C72" s="119">
        <f>C71+C54+C45</f>
        <v>1279854.7799999998</v>
      </c>
      <c r="D72" s="119">
        <f>D71+D54+D45</f>
        <v>844080.01</v>
      </c>
      <c r="E72" s="119">
        <v>0</v>
      </c>
      <c r="F72" s="119">
        <v>0</v>
      </c>
      <c r="G72" s="119">
        <v>0</v>
      </c>
      <c r="H72" s="119">
        <f>H71+H54+H45</f>
        <v>-4368.009999999999</v>
      </c>
      <c r="I72" s="119">
        <v>0</v>
      </c>
      <c r="J72" s="119">
        <v>0</v>
      </c>
      <c r="K72" s="119">
        <f>K71+K54+K45</f>
        <v>-169604.59000000003</v>
      </c>
    </row>
    <row r="73" spans="1:11" ht="12.75">
      <c r="A73" s="107" t="s">
        <v>519</v>
      </c>
      <c r="B73" s="108" t="s">
        <v>480</v>
      </c>
      <c r="C73" s="109">
        <v>4500</v>
      </c>
      <c r="D73" s="109">
        <v>0</v>
      </c>
      <c r="E73" s="109">
        <v>0</v>
      </c>
      <c r="F73" s="110">
        <v>0</v>
      </c>
      <c r="G73" s="110">
        <v>0</v>
      </c>
      <c r="H73" s="109">
        <v>0</v>
      </c>
      <c r="I73" s="110">
        <v>0</v>
      </c>
      <c r="J73" s="110">
        <v>0</v>
      </c>
      <c r="K73" s="109">
        <v>0</v>
      </c>
    </row>
    <row r="74" spans="1:11" ht="12.75">
      <c r="A74" s="107" t="s">
        <v>519</v>
      </c>
      <c r="B74" s="108" t="s">
        <v>480</v>
      </c>
      <c r="C74" s="109">
        <v>32679.87</v>
      </c>
      <c r="D74" s="109">
        <v>0</v>
      </c>
      <c r="E74" s="109">
        <v>-32679.87</v>
      </c>
      <c r="F74" s="110">
        <v>0</v>
      </c>
      <c r="G74" s="110">
        <v>0</v>
      </c>
      <c r="H74" s="109">
        <v>0</v>
      </c>
      <c r="I74" s="110">
        <v>0</v>
      </c>
      <c r="J74" s="110">
        <v>0</v>
      </c>
      <c r="K74" s="109">
        <v>-32679.87</v>
      </c>
    </row>
    <row r="75" spans="1:11" ht="12.75">
      <c r="A75" s="107" t="s">
        <v>519</v>
      </c>
      <c r="B75" s="108" t="s">
        <v>481</v>
      </c>
      <c r="C75" s="109">
        <v>852.89</v>
      </c>
      <c r="D75" s="109">
        <v>2285.5</v>
      </c>
      <c r="E75" s="109">
        <v>1432.61</v>
      </c>
      <c r="F75" s="110">
        <v>0</v>
      </c>
      <c r="G75" s="110">
        <v>0</v>
      </c>
      <c r="H75" s="109">
        <v>0</v>
      </c>
      <c r="I75" s="110">
        <v>0</v>
      </c>
      <c r="J75" s="110">
        <v>0</v>
      </c>
      <c r="K75" s="109">
        <v>1432.61</v>
      </c>
    </row>
    <row r="76" spans="1:11" ht="12.75">
      <c r="A76" s="107" t="s">
        <v>519</v>
      </c>
      <c r="B76" s="108" t="s">
        <v>482</v>
      </c>
      <c r="C76" s="109">
        <v>49302.12</v>
      </c>
      <c r="D76" s="109">
        <v>6993.6</v>
      </c>
      <c r="E76" s="109">
        <v>0</v>
      </c>
      <c r="F76" s="110">
        <v>0</v>
      </c>
      <c r="G76" s="110">
        <v>0</v>
      </c>
      <c r="H76" s="109">
        <v>0</v>
      </c>
      <c r="I76" s="110">
        <v>0</v>
      </c>
      <c r="J76" s="110">
        <v>0</v>
      </c>
      <c r="K76" s="109">
        <v>0</v>
      </c>
    </row>
    <row r="77" spans="1:11" ht="12.75">
      <c r="A77" s="107" t="s">
        <v>519</v>
      </c>
      <c r="B77" s="108" t="s">
        <v>483</v>
      </c>
      <c r="C77" s="109">
        <v>60663.12</v>
      </c>
      <c r="D77" s="109">
        <v>4984.8</v>
      </c>
      <c r="E77" s="109">
        <v>0</v>
      </c>
      <c r="F77" s="110">
        <v>0</v>
      </c>
      <c r="G77" s="110">
        <v>0</v>
      </c>
      <c r="H77" s="109">
        <v>498.48</v>
      </c>
      <c r="I77" s="110">
        <v>0</v>
      </c>
      <c r="J77" s="110">
        <v>0</v>
      </c>
      <c r="K77" s="109">
        <v>498.48</v>
      </c>
    </row>
    <row r="78" spans="1:11" ht="12.75">
      <c r="A78" s="107" t="s">
        <v>519</v>
      </c>
      <c r="B78" s="108" t="s">
        <v>483</v>
      </c>
      <c r="C78" s="109">
        <v>6394.47</v>
      </c>
      <c r="D78" s="109">
        <v>937.8</v>
      </c>
      <c r="E78" s="109">
        <v>-5456.67</v>
      </c>
      <c r="F78" s="110">
        <v>0</v>
      </c>
      <c r="G78" s="110">
        <v>0</v>
      </c>
      <c r="H78" s="109">
        <v>0</v>
      </c>
      <c r="I78" s="110">
        <v>0</v>
      </c>
      <c r="J78" s="110">
        <v>0</v>
      </c>
      <c r="K78" s="109">
        <v>-5456.67</v>
      </c>
    </row>
    <row r="79" spans="1:11" ht="12.75">
      <c r="A79" s="107" t="s">
        <v>519</v>
      </c>
      <c r="B79" s="108" t="s">
        <v>484</v>
      </c>
      <c r="C79" s="109">
        <v>24016.8</v>
      </c>
      <c r="D79" s="109">
        <v>2012.54</v>
      </c>
      <c r="E79" s="109">
        <v>0</v>
      </c>
      <c r="F79" s="110">
        <v>0</v>
      </c>
      <c r="G79" s="110">
        <v>0</v>
      </c>
      <c r="H79" s="109">
        <v>330.18</v>
      </c>
      <c r="I79" s="110">
        <v>0</v>
      </c>
      <c r="J79" s="110">
        <v>0</v>
      </c>
      <c r="K79" s="109">
        <v>330.18</v>
      </c>
    </row>
    <row r="80" spans="1:11" ht="12.75">
      <c r="A80" s="107" t="s">
        <v>519</v>
      </c>
      <c r="B80" s="108" t="s">
        <v>485</v>
      </c>
      <c r="C80" s="109">
        <v>46768.75</v>
      </c>
      <c r="D80" s="109">
        <v>4696.85</v>
      </c>
      <c r="E80" s="109">
        <v>0</v>
      </c>
      <c r="F80" s="110">
        <v>0</v>
      </c>
      <c r="G80" s="110">
        <v>0</v>
      </c>
      <c r="H80" s="109">
        <v>-335.49</v>
      </c>
      <c r="I80" s="110">
        <v>0</v>
      </c>
      <c r="J80" s="110">
        <v>0</v>
      </c>
      <c r="K80" s="109">
        <v>-335.49</v>
      </c>
    </row>
    <row r="81" spans="1:11" ht="12.75">
      <c r="A81" s="107" t="s">
        <v>519</v>
      </c>
      <c r="B81" s="108" t="s">
        <v>485</v>
      </c>
      <c r="C81" s="109">
        <v>1587.8</v>
      </c>
      <c r="D81" s="109">
        <v>263.03</v>
      </c>
      <c r="E81" s="109">
        <v>-1324.77</v>
      </c>
      <c r="F81" s="110">
        <v>0</v>
      </c>
      <c r="G81" s="110">
        <v>0</v>
      </c>
      <c r="H81" s="109">
        <v>0</v>
      </c>
      <c r="I81" s="110">
        <v>0</v>
      </c>
      <c r="J81" s="110">
        <v>0</v>
      </c>
      <c r="K81" s="109">
        <v>-1324.77</v>
      </c>
    </row>
    <row r="82" spans="1:11" ht="12.75">
      <c r="A82" s="107" t="s">
        <v>519</v>
      </c>
      <c r="B82" s="108" t="s">
        <v>486</v>
      </c>
      <c r="C82" s="109">
        <v>28692.21</v>
      </c>
      <c r="D82" s="109">
        <v>6053.7</v>
      </c>
      <c r="E82" s="109">
        <v>0</v>
      </c>
      <c r="F82" s="110">
        <v>0</v>
      </c>
      <c r="G82" s="110">
        <v>0</v>
      </c>
      <c r="H82" s="109">
        <v>-825.5</v>
      </c>
      <c r="I82" s="110">
        <v>0</v>
      </c>
      <c r="J82" s="110">
        <v>0</v>
      </c>
      <c r="K82" s="109">
        <v>-825.5</v>
      </c>
    </row>
    <row r="83" spans="1:11" ht="12.75">
      <c r="A83" s="107" t="s">
        <v>519</v>
      </c>
      <c r="B83" s="108" t="s">
        <v>486</v>
      </c>
      <c r="C83" s="109">
        <v>1055.25</v>
      </c>
      <c r="D83" s="109">
        <v>352</v>
      </c>
      <c r="E83" s="109">
        <v>-703.25</v>
      </c>
      <c r="F83" s="110">
        <v>0</v>
      </c>
      <c r="G83" s="110">
        <v>0</v>
      </c>
      <c r="H83" s="109">
        <v>0</v>
      </c>
      <c r="I83" s="110">
        <v>0</v>
      </c>
      <c r="J83" s="110">
        <v>0</v>
      </c>
      <c r="K83" s="109">
        <v>-703.25</v>
      </c>
    </row>
    <row r="84" spans="1:11" ht="12.75">
      <c r="A84" s="107" t="s">
        <v>519</v>
      </c>
      <c r="B84" s="108" t="s">
        <v>487</v>
      </c>
      <c r="C84" s="109">
        <v>7780</v>
      </c>
      <c r="D84" s="109">
        <v>2600</v>
      </c>
      <c r="E84" s="109">
        <v>0</v>
      </c>
      <c r="F84" s="110">
        <v>0</v>
      </c>
      <c r="G84" s="110">
        <v>0</v>
      </c>
      <c r="H84" s="109">
        <v>-315</v>
      </c>
      <c r="I84" s="110">
        <v>0</v>
      </c>
      <c r="J84" s="110">
        <v>0</v>
      </c>
      <c r="K84" s="109">
        <v>-315</v>
      </c>
    </row>
    <row r="85" spans="1:11" ht="12.75">
      <c r="A85" s="107" t="s">
        <v>519</v>
      </c>
      <c r="B85" s="108" t="s">
        <v>487</v>
      </c>
      <c r="C85" s="109">
        <v>13684.76</v>
      </c>
      <c r="D85" s="109">
        <v>3772.86</v>
      </c>
      <c r="E85" s="109">
        <v>-9911.9</v>
      </c>
      <c r="F85" s="110">
        <v>0</v>
      </c>
      <c r="G85" s="110">
        <v>0</v>
      </c>
      <c r="H85" s="109">
        <v>0</v>
      </c>
      <c r="I85" s="110">
        <v>0</v>
      </c>
      <c r="J85" s="110">
        <v>0</v>
      </c>
      <c r="K85" s="109">
        <v>-9911.9</v>
      </c>
    </row>
    <row r="86" spans="1:11" ht="12.75">
      <c r="A86" s="107" t="s">
        <v>519</v>
      </c>
      <c r="B86" s="108" t="s">
        <v>488</v>
      </c>
      <c r="C86" s="109">
        <v>22656.3</v>
      </c>
      <c r="D86" s="109">
        <v>3797.47</v>
      </c>
      <c r="E86" s="109">
        <v>0</v>
      </c>
      <c r="F86" s="110">
        <v>0</v>
      </c>
      <c r="G86" s="110">
        <v>0</v>
      </c>
      <c r="H86" s="109">
        <v>-949.37</v>
      </c>
      <c r="I86" s="110">
        <v>0</v>
      </c>
      <c r="J86" s="110">
        <v>0</v>
      </c>
      <c r="K86" s="109">
        <v>-949.37</v>
      </c>
    </row>
    <row r="87" spans="1:11" ht="12.75">
      <c r="A87" s="107" t="s">
        <v>519</v>
      </c>
      <c r="B87" s="108" t="s">
        <v>488</v>
      </c>
      <c r="C87" s="109">
        <v>1618.05</v>
      </c>
      <c r="D87" s="109">
        <v>336</v>
      </c>
      <c r="E87" s="109">
        <v>-1282.05</v>
      </c>
      <c r="F87" s="110">
        <v>0</v>
      </c>
      <c r="G87" s="110">
        <v>0</v>
      </c>
      <c r="H87" s="109">
        <v>0</v>
      </c>
      <c r="I87" s="110">
        <v>0</v>
      </c>
      <c r="J87" s="110">
        <v>0</v>
      </c>
      <c r="K87" s="109">
        <v>-1282.05</v>
      </c>
    </row>
    <row r="88" spans="1:11" ht="12.75">
      <c r="A88" s="107" t="s">
        <v>519</v>
      </c>
      <c r="B88" s="108" t="s">
        <v>489</v>
      </c>
      <c r="C88" s="109">
        <v>11744</v>
      </c>
      <c r="D88" s="109">
        <v>3900</v>
      </c>
      <c r="E88" s="109">
        <v>0</v>
      </c>
      <c r="F88" s="110">
        <v>0</v>
      </c>
      <c r="G88" s="110">
        <v>0</v>
      </c>
      <c r="H88" s="109">
        <v>-800.8</v>
      </c>
      <c r="I88" s="110">
        <v>0</v>
      </c>
      <c r="J88" s="110">
        <v>0</v>
      </c>
      <c r="K88" s="109">
        <v>-800.8</v>
      </c>
    </row>
    <row r="89" spans="1:11" ht="12.75">
      <c r="A89" s="107" t="s">
        <v>519</v>
      </c>
      <c r="B89" s="108" t="s">
        <v>489</v>
      </c>
      <c r="C89" s="109">
        <v>4586.95</v>
      </c>
      <c r="D89" s="109">
        <v>1577.4</v>
      </c>
      <c r="E89" s="109">
        <v>-3009.55</v>
      </c>
      <c r="F89" s="110">
        <v>0</v>
      </c>
      <c r="G89" s="110">
        <v>0</v>
      </c>
      <c r="H89" s="109">
        <v>0</v>
      </c>
      <c r="I89" s="110">
        <v>0</v>
      </c>
      <c r="J89" s="110">
        <v>0</v>
      </c>
      <c r="K89" s="109">
        <v>-3009.55</v>
      </c>
    </row>
    <row r="90" spans="1:11" ht="12.75">
      <c r="A90" s="107" t="s">
        <v>519</v>
      </c>
      <c r="B90" s="108" t="s">
        <v>490</v>
      </c>
      <c r="C90" s="109">
        <v>1407</v>
      </c>
      <c r="D90" s="109">
        <v>780</v>
      </c>
      <c r="E90" s="109">
        <v>-627</v>
      </c>
      <c r="F90" s="110">
        <v>0</v>
      </c>
      <c r="G90" s="110">
        <v>0</v>
      </c>
      <c r="H90" s="109">
        <v>0</v>
      </c>
      <c r="I90" s="110">
        <v>0</v>
      </c>
      <c r="J90" s="110">
        <v>0</v>
      </c>
      <c r="K90" s="109">
        <v>-627</v>
      </c>
    </row>
    <row r="91" spans="1:11" ht="12.75">
      <c r="A91" s="107" t="s">
        <v>519</v>
      </c>
      <c r="B91" s="108" t="s">
        <v>491</v>
      </c>
      <c r="C91" s="109">
        <v>32854.92</v>
      </c>
      <c r="D91" s="109">
        <v>10519</v>
      </c>
      <c r="E91" s="109">
        <v>-22335.92</v>
      </c>
      <c r="F91" s="110">
        <v>0</v>
      </c>
      <c r="G91" s="110">
        <v>0</v>
      </c>
      <c r="H91" s="109">
        <v>0</v>
      </c>
      <c r="I91" s="110">
        <v>0</v>
      </c>
      <c r="J91" s="110">
        <v>0</v>
      </c>
      <c r="K91" s="109">
        <v>-22335.92</v>
      </c>
    </row>
    <row r="92" spans="1:11" ht="12.75">
      <c r="A92" s="107" t="s">
        <v>519</v>
      </c>
      <c r="B92" s="108" t="s">
        <v>492</v>
      </c>
      <c r="C92" s="109">
        <v>2579.12</v>
      </c>
      <c r="D92" s="109">
        <v>1320</v>
      </c>
      <c r="E92" s="109">
        <v>0</v>
      </c>
      <c r="F92" s="110">
        <v>0</v>
      </c>
      <c r="G92" s="110">
        <v>0</v>
      </c>
      <c r="H92" s="109">
        <v>0</v>
      </c>
      <c r="I92" s="110">
        <v>0</v>
      </c>
      <c r="J92" s="110">
        <v>0</v>
      </c>
      <c r="K92" s="109">
        <v>0</v>
      </c>
    </row>
    <row r="93" spans="1:11" ht="12.75">
      <c r="A93" s="107" t="s">
        <v>519</v>
      </c>
      <c r="B93" s="108" t="s">
        <v>493</v>
      </c>
      <c r="C93" s="109">
        <v>32486.1</v>
      </c>
      <c r="D93" s="109">
        <v>8119.91</v>
      </c>
      <c r="E93" s="109">
        <v>0</v>
      </c>
      <c r="F93" s="110">
        <v>0</v>
      </c>
      <c r="G93" s="110">
        <v>0</v>
      </c>
      <c r="H93" s="109">
        <v>965.61</v>
      </c>
      <c r="I93" s="110">
        <v>0</v>
      </c>
      <c r="J93" s="110">
        <v>0</v>
      </c>
      <c r="K93" s="109">
        <v>965.61</v>
      </c>
    </row>
    <row r="94" spans="1:11" ht="12.75">
      <c r="A94" s="107" t="s">
        <v>519</v>
      </c>
      <c r="B94" s="108" t="s">
        <v>494</v>
      </c>
      <c r="C94" s="109">
        <v>52617.79</v>
      </c>
      <c r="D94" s="109">
        <v>18921</v>
      </c>
      <c r="E94" s="109">
        <v>-33696.79</v>
      </c>
      <c r="F94" s="110">
        <v>0</v>
      </c>
      <c r="G94" s="110">
        <v>0</v>
      </c>
      <c r="H94" s="109">
        <v>0</v>
      </c>
      <c r="I94" s="110">
        <v>0</v>
      </c>
      <c r="J94" s="110">
        <v>0</v>
      </c>
      <c r="K94" s="109">
        <v>-33696.79</v>
      </c>
    </row>
    <row r="95" spans="1:11" ht="12.75">
      <c r="A95" s="107" t="s">
        <v>519</v>
      </c>
      <c r="B95" s="108" t="s">
        <v>495</v>
      </c>
      <c r="C95" s="109">
        <v>158730</v>
      </c>
      <c r="D95" s="109">
        <v>80952.3</v>
      </c>
      <c r="E95" s="109">
        <v>0</v>
      </c>
      <c r="F95" s="110">
        <v>0</v>
      </c>
      <c r="G95" s="110">
        <v>0</v>
      </c>
      <c r="H95" s="109">
        <v>1746.03</v>
      </c>
      <c r="I95" s="110">
        <v>0</v>
      </c>
      <c r="J95" s="110">
        <v>0</v>
      </c>
      <c r="K95" s="109">
        <v>1746.03</v>
      </c>
    </row>
    <row r="96" spans="1:11" ht="12.75">
      <c r="A96" s="107" t="s">
        <v>519</v>
      </c>
      <c r="B96" s="108" t="s">
        <v>495</v>
      </c>
      <c r="C96" s="109">
        <v>141593</v>
      </c>
      <c r="D96" s="109">
        <v>72212.43</v>
      </c>
      <c r="E96" s="109">
        <v>-69380.57</v>
      </c>
      <c r="F96" s="110">
        <v>0</v>
      </c>
      <c r="G96" s="110">
        <v>0</v>
      </c>
      <c r="H96" s="109">
        <v>0</v>
      </c>
      <c r="I96" s="110">
        <v>0</v>
      </c>
      <c r="J96" s="110">
        <v>0</v>
      </c>
      <c r="K96" s="109">
        <v>-69380.57</v>
      </c>
    </row>
    <row r="97" spans="1:11" ht="12.75">
      <c r="A97" s="107" t="s">
        <v>519</v>
      </c>
      <c r="B97" s="108" t="s">
        <v>496</v>
      </c>
      <c r="C97" s="109">
        <v>19473.43</v>
      </c>
      <c r="D97" s="109">
        <v>1553.2</v>
      </c>
      <c r="E97" s="109">
        <v>0</v>
      </c>
      <c r="F97" s="110">
        <v>0</v>
      </c>
      <c r="G97" s="110">
        <v>0</v>
      </c>
      <c r="H97" s="109">
        <v>-151.54</v>
      </c>
      <c r="I97" s="110">
        <v>0</v>
      </c>
      <c r="J97" s="110">
        <v>0</v>
      </c>
      <c r="K97" s="109">
        <v>-151.54</v>
      </c>
    </row>
    <row r="98" spans="1:11" ht="12.75">
      <c r="A98" s="107" t="s">
        <v>519</v>
      </c>
      <c r="B98" s="108" t="s">
        <v>497</v>
      </c>
      <c r="C98" s="109">
        <v>4410.5</v>
      </c>
      <c r="D98" s="109">
        <v>161.14</v>
      </c>
      <c r="E98" s="109">
        <v>0</v>
      </c>
      <c r="F98" s="110">
        <v>0</v>
      </c>
      <c r="G98" s="110">
        <v>0</v>
      </c>
      <c r="H98" s="109">
        <v>-83.04</v>
      </c>
      <c r="I98" s="110">
        <v>0</v>
      </c>
      <c r="J98" s="110">
        <v>0</v>
      </c>
      <c r="K98" s="109">
        <v>-83.04</v>
      </c>
    </row>
    <row r="99" spans="1:11" ht="12.75">
      <c r="A99" s="107" t="s">
        <v>519</v>
      </c>
      <c r="B99" s="108" t="s">
        <v>497</v>
      </c>
      <c r="C99" s="109">
        <v>7469.99</v>
      </c>
      <c r="D99" s="109">
        <v>208.26</v>
      </c>
      <c r="E99" s="109">
        <v>-7261.73</v>
      </c>
      <c r="F99" s="110">
        <v>0</v>
      </c>
      <c r="G99" s="110">
        <v>0</v>
      </c>
      <c r="H99" s="109">
        <v>0</v>
      </c>
      <c r="I99" s="110">
        <v>0</v>
      </c>
      <c r="J99" s="110">
        <v>0</v>
      </c>
      <c r="K99" s="109">
        <v>-7261.73</v>
      </c>
    </row>
    <row r="100" spans="1:11" ht="12.75">
      <c r="A100" s="107" t="s">
        <v>519</v>
      </c>
      <c r="B100" s="108" t="s">
        <v>498</v>
      </c>
      <c r="C100" s="109">
        <v>2365</v>
      </c>
      <c r="D100" s="109">
        <v>830</v>
      </c>
      <c r="E100" s="109">
        <v>0</v>
      </c>
      <c r="F100" s="110">
        <v>0</v>
      </c>
      <c r="G100" s="110">
        <v>0</v>
      </c>
      <c r="H100" s="109">
        <v>-116</v>
      </c>
      <c r="I100" s="110">
        <v>0</v>
      </c>
      <c r="J100" s="110">
        <v>0</v>
      </c>
      <c r="K100" s="109">
        <v>-116</v>
      </c>
    </row>
    <row r="101" spans="1:11" ht="12.75">
      <c r="A101" s="107" t="s">
        <v>519</v>
      </c>
      <c r="B101" s="108" t="s">
        <v>498</v>
      </c>
      <c r="C101" s="109">
        <v>18599.6</v>
      </c>
      <c r="D101" s="109">
        <v>1985.03</v>
      </c>
      <c r="E101" s="109">
        <v>-16614.57</v>
      </c>
      <c r="F101" s="110">
        <v>0</v>
      </c>
      <c r="G101" s="110">
        <v>0</v>
      </c>
      <c r="H101" s="109">
        <v>0</v>
      </c>
      <c r="I101" s="110">
        <v>0</v>
      </c>
      <c r="J101" s="110">
        <v>0</v>
      </c>
      <c r="K101" s="109">
        <v>-16614.57</v>
      </c>
    </row>
    <row r="102" spans="1:11" ht="12.75">
      <c r="A102" s="107" t="s">
        <v>519</v>
      </c>
      <c r="B102" s="108" t="s">
        <v>499</v>
      </c>
      <c r="C102" s="109">
        <v>2081.53</v>
      </c>
      <c r="D102" s="109">
        <v>1743.64</v>
      </c>
      <c r="E102" s="109">
        <v>-337.89</v>
      </c>
      <c r="F102" s="110">
        <v>0</v>
      </c>
      <c r="G102" s="110">
        <v>0</v>
      </c>
      <c r="H102" s="109">
        <v>0</v>
      </c>
      <c r="I102" s="110">
        <v>0</v>
      </c>
      <c r="J102" s="110">
        <v>0</v>
      </c>
      <c r="K102" s="109">
        <v>-337.89</v>
      </c>
    </row>
    <row r="103" spans="1:11" ht="12.75">
      <c r="A103" s="107" t="s">
        <v>519</v>
      </c>
      <c r="B103" s="108" t="s">
        <v>500</v>
      </c>
      <c r="C103" s="109">
        <v>20092.46</v>
      </c>
      <c r="D103" s="109">
        <v>7192.52</v>
      </c>
      <c r="E103" s="109">
        <v>-12899.94</v>
      </c>
      <c r="F103" s="110">
        <v>0</v>
      </c>
      <c r="G103" s="110">
        <v>0</v>
      </c>
      <c r="H103" s="109">
        <v>0</v>
      </c>
      <c r="I103" s="110">
        <v>0</v>
      </c>
      <c r="J103" s="110">
        <v>0</v>
      </c>
      <c r="K103" s="109">
        <v>-12899.94</v>
      </c>
    </row>
    <row r="104" spans="1:11" ht="12.75">
      <c r="A104" s="299" t="s">
        <v>501</v>
      </c>
      <c r="B104" s="300"/>
      <c r="C104" s="111">
        <f>SUM(C73:C103)</f>
        <v>815343.7799999999</v>
      </c>
      <c r="D104" s="111">
        <f>SUM(D73:D103)</f>
        <v>251061.98000000004</v>
      </c>
      <c r="E104" s="111">
        <f>SUM(E73:E103)</f>
        <v>-216089.86000000004</v>
      </c>
      <c r="F104" s="111">
        <v>0</v>
      </c>
      <c r="G104" s="111">
        <v>0</v>
      </c>
      <c r="H104" s="111">
        <f>SUM(H73:H103)</f>
        <v>-36.4399999999999</v>
      </c>
      <c r="I104" s="111">
        <v>0</v>
      </c>
      <c r="J104" s="111">
        <v>0</v>
      </c>
      <c r="K104" s="111">
        <f>SUM(K73:K103)</f>
        <v>-216126.30000000005</v>
      </c>
    </row>
    <row r="105" spans="1:11" ht="12.75">
      <c r="A105" s="107" t="s">
        <v>519</v>
      </c>
      <c r="B105" s="110" t="s">
        <v>502</v>
      </c>
      <c r="C105" s="112">
        <v>800</v>
      </c>
      <c r="D105" s="112">
        <v>580</v>
      </c>
      <c r="E105" s="112">
        <v>0</v>
      </c>
      <c r="F105" s="113">
        <v>0</v>
      </c>
      <c r="G105" s="113">
        <v>0</v>
      </c>
      <c r="H105" s="112">
        <v>-50</v>
      </c>
      <c r="I105" s="113">
        <v>0</v>
      </c>
      <c r="J105" s="113">
        <v>0</v>
      </c>
      <c r="K105" s="112">
        <v>-50</v>
      </c>
    </row>
    <row r="106" spans="1:11" ht="12.75">
      <c r="A106" s="107" t="s">
        <v>519</v>
      </c>
      <c r="B106" s="110" t="s">
        <v>502</v>
      </c>
      <c r="C106" s="112">
        <v>26197.9</v>
      </c>
      <c r="D106" s="112">
        <v>6667.1</v>
      </c>
      <c r="E106" s="112">
        <v>-19530.8</v>
      </c>
      <c r="F106" s="113">
        <v>0</v>
      </c>
      <c r="G106" s="113">
        <v>0</v>
      </c>
      <c r="H106" s="112">
        <v>0</v>
      </c>
      <c r="I106" s="113">
        <v>0</v>
      </c>
      <c r="J106" s="113">
        <v>0</v>
      </c>
      <c r="K106" s="112">
        <v>-19530.8</v>
      </c>
    </row>
    <row r="107" spans="1:11" ht="12.75">
      <c r="A107" s="107" t="s">
        <v>519</v>
      </c>
      <c r="B107" s="110" t="s">
        <v>503</v>
      </c>
      <c r="C107" s="112">
        <v>10090.5</v>
      </c>
      <c r="D107" s="112">
        <v>2800</v>
      </c>
      <c r="E107" s="112">
        <v>-7290.5</v>
      </c>
      <c r="F107" s="113">
        <v>0</v>
      </c>
      <c r="G107" s="113">
        <v>0</v>
      </c>
      <c r="H107" s="112">
        <v>0</v>
      </c>
      <c r="I107" s="113">
        <v>0</v>
      </c>
      <c r="J107" s="113">
        <v>0</v>
      </c>
      <c r="K107" s="112">
        <v>-7290.5</v>
      </c>
    </row>
    <row r="108" spans="1:11" ht="12.75">
      <c r="A108" s="107" t="s">
        <v>519</v>
      </c>
      <c r="B108" s="110" t="s">
        <v>504</v>
      </c>
      <c r="C108" s="112">
        <v>10687.09</v>
      </c>
      <c r="D108" s="112">
        <v>5000.34</v>
      </c>
      <c r="E108" s="112">
        <v>-5686.75</v>
      </c>
      <c r="F108" s="113">
        <v>0</v>
      </c>
      <c r="G108" s="113">
        <v>0</v>
      </c>
      <c r="H108" s="112">
        <v>0</v>
      </c>
      <c r="I108" s="113">
        <v>0</v>
      </c>
      <c r="J108" s="113">
        <v>0</v>
      </c>
      <c r="K108" s="112">
        <v>-5686.75</v>
      </c>
    </row>
    <row r="109" spans="1:11" ht="12.75">
      <c r="A109" s="107" t="s">
        <v>519</v>
      </c>
      <c r="B109" s="110" t="s">
        <v>505</v>
      </c>
      <c r="C109" s="112">
        <v>24660.54</v>
      </c>
      <c r="D109" s="112">
        <v>13162.83</v>
      </c>
      <c r="E109" s="112">
        <v>-11497.71</v>
      </c>
      <c r="F109" s="113">
        <v>0</v>
      </c>
      <c r="G109" s="113">
        <v>0</v>
      </c>
      <c r="H109" s="112">
        <v>0</v>
      </c>
      <c r="I109" s="113">
        <v>0</v>
      </c>
      <c r="J109" s="113">
        <v>0</v>
      </c>
      <c r="K109" s="112">
        <v>-11497.71</v>
      </c>
    </row>
    <row r="110" spans="1:11" ht="12.75">
      <c r="A110" s="107" t="s">
        <v>519</v>
      </c>
      <c r="B110" s="110" t="s">
        <v>506</v>
      </c>
      <c r="C110" s="112">
        <v>15463.94</v>
      </c>
      <c r="D110" s="112">
        <v>6275.16</v>
      </c>
      <c r="E110" s="112">
        <v>-9188.78</v>
      </c>
      <c r="F110" s="113">
        <v>0</v>
      </c>
      <c r="G110" s="113">
        <v>0</v>
      </c>
      <c r="H110" s="112">
        <v>0</v>
      </c>
      <c r="I110" s="113">
        <v>0</v>
      </c>
      <c r="J110" s="113">
        <v>0</v>
      </c>
      <c r="K110" s="112">
        <v>-9188.78</v>
      </c>
    </row>
    <row r="111" spans="1:11" ht="12.75">
      <c r="A111" s="107" t="s">
        <v>519</v>
      </c>
      <c r="B111" s="110" t="s">
        <v>507</v>
      </c>
      <c r="C111" s="112">
        <v>14876</v>
      </c>
      <c r="D111" s="112">
        <v>9337.08</v>
      </c>
      <c r="E111" s="112">
        <v>0</v>
      </c>
      <c r="F111" s="113">
        <v>0</v>
      </c>
      <c r="G111" s="113">
        <v>0</v>
      </c>
      <c r="H111" s="112">
        <v>-1102.92</v>
      </c>
      <c r="I111" s="113">
        <v>0</v>
      </c>
      <c r="J111" s="113">
        <v>0</v>
      </c>
      <c r="K111" s="112">
        <v>-1102.92</v>
      </c>
    </row>
    <row r="112" spans="1:11" ht="12.75">
      <c r="A112" s="107" t="s">
        <v>519</v>
      </c>
      <c r="B112" s="110" t="s">
        <v>507</v>
      </c>
      <c r="C112" s="112">
        <v>16910.17</v>
      </c>
      <c r="D112" s="112">
        <v>11282.31</v>
      </c>
      <c r="E112" s="112">
        <v>-5627.86</v>
      </c>
      <c r="F112" s="113">
        <v>0</v>
      </c>
      <c r="G112" s="113">
        <v>0</v>
      </c>
      <c r="H112" s="112">
        <v>0</v>
      </c>
      <c r="I112" s="113">
        <v>0</v>
      </c>
      <c r="J112" s="113">
        <v>0</v>
      </c>
      <c r="K112" s="114">
        <v>-5627.86</v>
      </c>
    </row>
    <row r="113" spans="1:11" ht="12.75">
      <c r="A113" s="299" t="s">
        <v>204</v>
      </c>
      <c r="B113" s="300"/>
      <c r="C113" s="111">
        <v>119686.14</v>
      </c>
      <c r="D113" s="111">
        <f>SUM(D105:D112)</f>
        <v>55104.82</v>
      </c>
      <c r="E113" s="111">
        <f>SUM(E105:E112)</f>
        <v>-58822.399999999994</v>
      </c>
      <c r="F113" s="111">
        <v>0</v>
      </c>
      <c r="G113" s="111">
        <v>0</v>
      </c>
      <c r="H113" s="111">
        <f>SUM(H105:H112)</f>
        <v>-1152.92</v>
      </c>
      <c r="I113" s="111">
        <v>0</v>
      </c>
      <c r="J113" s="111">
        <v>0</v>
      </c>
      <c r="K113" s="111">
        <f>SUM(K105:K112)</f>
        <v>-59975.31999999999</v>
      </c>
    </row>
    <row r="114" spans="1:11" ht="12.75">
      <c r="A114" s="107" t="s">
        <v>519</v>
      </c>
      <c r="B114" s="110" t="s">
        <v>508</v>
      </c>
      <c r="C114" s="109">
        <v>14896.34</v>
      </c>
      <c r="D114" s="109">
        <v>16575</v>
      </c>
      <c r="E114" s="109">
        <v>1678.66</v>
      </c>
      <c r="F114" s="110">
        <v>0</v>
      </c>
      <c r="G114" s="110">
        <v>0</v>
      </c>
      <c r="H114" s="109">
        <v>0</v>
      </c>
      <c r="I114" s="110">
        <v>0</v>
      </c>
      <c r="J114" s="110">
        <v>0</v>
      </c>
      <c r="K114" s="109">
        <v>1678.66</v>
      </c>
    </row>
    <row r="115" spans="1:11" ht="12.75">
      <c r="A115" s="107" t="s">
        <v>519</v>
      </c>
      <c r="B115" s="110" t="s">
        <v>509</v>
      </c>
      <c r="C115" s="109">
        <v>11901.85</v>
      </c>
      <c r="D115" s="109">
        <v>13699.82</v>
      </c>
      <c r="E115" s="109">
        <v>0</v>
      </c>
      <c r="F115" s="110">
        <v>0</v>
      </c>
      <c r="G115" s="110">
        <v>0</v>
      </c>
      <c r="H115" s="109">
        <v>-81.06</v>
      </c>
      <c r="I115" s="110">
        <v>0</v>
      </c>
      <c r="J115" s="110">
        <v>0</v>
      </c>
      <c r="K115" s="109">
        <v>-81.06</v>
      </c>
    </row>
    <row r="116" spans="1:11" ht="12.75">
      <c r="A116" s="107" t="s">
        <v>519</v>
      </c>
      <c r="B116" s="110" t="s">
        <v>509</v>
      </c>
      <c r="C116" s="109">
        <v>13308.84</v>
      </c>
      <c r="D116" s="109">
        <v>28392</v>
      </c>
      <c r="E116" s="109">
        <v>15083.16</v>
      </c>
      <c r="F116" s="110">
        <v>0</v>
      </c>
      <c r="G116" s="110">
        <v>0</v>
      </c>
      <c r="H116" s="109">
        <v>0</v>
      </c>
      <c r="I116" s="110">
        <v>0</v>
      </c>
      <c r="J116" s="110">
        <v>0</v>
      </c>
      <c r="K116" s="109">
        <v>15083.16</v>
      </c>
    </row>
    <row r="117" spans="1:11" ht="12.75">
      <c r="A117" s="107" t="s">
        <v>519</v>
      </c>
      <c r="B117" s="110" t="s">
        <v>510</v>
      </c>
      <c r="C117" s="109">
        <v>14818.62</v>
      </c>
      <c r="D117" s="109">
        <v>15437.6</v>
      </c>
      <c r="E117" s="109">
        <v>0</v>
      </c>
      <c r="F117" s="110">
        <v>0</v>
      </c>
      <c r="G117" s="110">
        <v>0</v>
      </c>
      <c r="H117" s="109">
        <v>-110.4</v>
      </c>
      <c r="I117" s="110">
        <v>0</v>
      </c>
      <c r="J117" s="110">
        <v>0</v>
      </c>
      <c r="K117" s="109">
        <v>-110.4</v>
      </c>
    </row>
    <row r="118" spans="1:11" ht="12.75">
      <c r="A118" s="107" t="s">
        <v>519</v>
      </c>
      <c r="B118" s="110" t="s">
        <v>510</v>
      </c>
      <c r="C118" s="109">
        <v>12645.07</v>
      </c>
      <c r="D118" s="109">
        <v>28190.4</v>
      </c>
      <c r="E118" s="109">
        <v>15545.33</v>
      </c>
      <c r="F118" s="110">
        <v>0</v>
      </c>
      <c r="G118" s="110">
        <v>0</v>
      </c>
      <c r="H118" s="109">
        <v>0</v>
      </c>
      <c r="I118" s="110">
        <v>0</v>
      </c>
      <c r="J118" s="110">
        <v>0</v>
      </c>
      <c r="K118" s="109">
        <v>15545.33</v>
      </c>
    </row>
    <row r="119" spans="1:11" ht="12.75">
      <c r="A119" s="107" t="s">
        <v>519</v>
      </c>
      <c r="B119" s="110" t="s">
        <v>511</v>
      </c>
      <c r="C119" s="109">
        <v>38781.48</v>
      </c>
      <c r="D119" s="109">
        <v>40961.5</v>
      </c>
      <c r="E119" s="109">
        <v>0</v>
      </c>
      <c r="F119" s="110">
        <v>0</v>
      </c>
      <c r="G119" s="110">
        <v>0</v>
      </c>
      <c r="H119" s="109">
        <v>-762.5</v>
      </c>
      <c r="I119" s="110">
        <v>0</v>
      </c>
      <c r="J119" s="110">
        <v>0</v>
      </c>
      <c r="K119" s="109">
        <v>-762.5</v>
      </c>
    </row>
    <row r="120" spans="1:11" ht="12.75">
      <c r="A120" s="107" t="s">
        <v>519</v>
      </c>
      <c r="B120" s="110" t="s">
        <v>511</v>
      </c>
      <c r="C120" s="109">
        <v>12700.76</v>
      </c>
      <c r="D120" s="109">
        <v>28203</v>
      </c>
      <c r="E120" s="109">
        <v>15502.24</v>
      </c>
      <c r="F120" s="110">
        <v>0</v>
      </c>
      <c r="G120" s="110">
        <v>0</v>
      </c>
      <c r="H120" s="109">
        <v>0</v>
      </c>
      <c r="I120" s="110">
        <v>0</v>
      </c>
      <c r="J120" s="110">
        <v>0</v>
      </c>
      <c r="K120" s="109">
        <v>15502.24</v>
      </c>
    </row>
    <row r="121" spans="1:11" ht="12.75">
      <c r="A121" s="107" t="s">
        <v>519</v>
      </c>
      <c r="B121" s="110" t="s">
        <v>512</v>
      </c>
      <c r="C121" s="109">
        <v>3542.76</v>
      </c>
      <c r="D121" s="109">
        <v>3600</v>
      </c>
      <c r="E121" s="109">
        <v>0</v>
      </c>
      <c r="F121" s="110">
        <v>0</v>
      </c>
      <c r="G121" s="110">
        <v>0</v>
      </c>
      <c r="H121" s="109">
        <v>-180</v>
      </c>
      <c r="I121" s="110">
        <v>0</v>
      </c>
      <c r="J121" s="110">
        <v>0</v>
      </c>
      <c r="K121" s="109">
        <v>-180</v>
      </c>
    </row>
    <row r="122" spans="1:11" ht="12.75">
      <c r="A122" s="107" t="s">
        <v>519</v>
      </c>
      <c r="B122" s="110" t="s">
        <v>512</v>
      </c>
      <c r="C122" s="109">
        <v>20353.83</v>
      </c>
      <c r="D122" s="109">
        <v>41040</v>
      </c>
      <c r="E122" s="109">
        <v>20686.17</v>
      </c>
      <c r="F122" s="110">
        <v>0</v>
      </c>
      <c r="G122" s="110">
        <v>0</v>
      </c>
      <c r="H122" s="109">
        <v>0</v>
      </c>
      <c r="I122" s="110">
        <v>0</v>
      </c>
      <c r="J122" s="110">
        <v>0</v>
      </c>
      <c r="K122" s="109">
        <v>20686.17</v>
      </c>
    </row>
    <row r="123" spans="1:11" ht="12.75">
      <c r="A123" s="107" t="s">
        <v>519</v>
      </c>
      <c r="B123" s="110" t="s">
        <v>513</v>
      </c>
      <c r="C123" s="109">
        <v>21266.06</v>
      </c>
      <c r="D123" s="109">
        <v>36659.5</v>
      </c>
      <c r="E123" s="109">
        <v>0</v>
      </c>
      <c r="F123" s="110">
        <v>0</v>
      </c>
      <c r="G123" s="110">
        <v>0</v>
      </c>
      <c r="H123" s="109">
        <v>-2568.5</v>
      </c>
      <c r="I123" s="110">
        <v>0</v>
      </c>
      <c r="J123" s="110">
        <v>0</v>
      </c>
      <c r="K123" s="109">
        <v>-2568.5</v>
      </c>
    </row>
    <row r="124" spans="1:11" ht="12.75">
      <c r="A124" s="107" t="s">
        <v>519</v>
      </c>
      <c r="B124" s="110" t="s">
        <v>513</v>
      </c>
      <c r="C124" s="109">
        <v>31074.09</v>
      </c>
      <c r="D124" s="109">
        <v>47100</v>
      </c>
      <c r="E124" s="109">
        <v>16025.91</v>
      </c>
      <c r="F124" s="110">
        <v>0</v>
      </c>
      <c r="G124" s="110">
        <v>0</v>
      </c>
      <c r="H124" s="109">
        <v>0</v>
      </c>
      <c r="I124" s="110">
        <v>0</v>
      </c>
      <c r="J124" s="110">
        <v>0</v>
      </c>
      <c r="K124" s="109">
        <v>16025.91</v>
      </c>
    </row>
    <row r="125" spans="1:11" ht="12.75">
      <c r="A125" s="107" t="s">
        <v>519</v>
      </c>
      <c r="B125" s="110" t="s">
        <v>514</v>
      </c>
      <c r="C125" s="109">
        <v>83714.37</v>
      </c>
      <c r="D125" s="109">
        <v>123200</v>
      </c>
      <c r="E125" s="109">
        <v>0</v>
      </c>
      <c r="F125" s="110">
        <v>0</v>
      </c>
      <c r="G125" s="110">
        <v>0</v>
      </c>
      <c r="H125" s="109">
        <v>-12800</v>
      </c>
      <c r="I125" s="110">
        <v>0</v>
      </c>
      <c r="J125" s="110">
        <v>0</v>
      </c>
      <c r="K125" s="109">
        <v>-12800</v>
      </c>
    </row>
    <row r="126" spans="1:11" ht="12.75">
      <c r="A126" s="107" t="s">
        <v>519</v>
      </c>
      <c r="B126" s="110" t="s">
        <v>514</v>
      </c>
      <c r="C126" s="109">
        <v>17300.71</v>
      </c>
      <c r="D126" s="109">
        <v>32725</v>
      </c>
      <c r="E126" s="109">
        <v>15424.29</v>
      </c>
      <c r="F126" s="110">
        <v>0</v>
      </c>
      <c r="G126" s="110">
        <v>0</v>
      </c>
      <c r="H126" s="109">
        <v>0</v>
      </c>
      <c r="I126" s="110">
        <v>0</v>
      </c>
      <c r="J126" s="110">
        <v>0</v>
      </c>
      <c r="K126" s="109">
        <v>15424.29</v>
      </c>
    </row>
    <row r="127" spans="1:11" ht="12.75">
      <c r="A127" s="107" t="s">
        <v>519</v>
      </c>
      <c r="B127" s="110" t="s">
        <v>515</v>
      </c>
      <c r="C127" s="109">
        <v>26403.45</v>
      </c>
      <c r="D127" s="109">
        <v>34100</v>
      </c>
      <c r="E127" s="109">
        <v>0</v>
      </c>
      <c r="F127" s="110">
        <v>0</v>
      </c>
      <c r="G127" s="110">
        <v>0</v>
      </c>
      <c r="H127" s="109">
        <v>-1100</v>
      </c>
      <c r="I127" s="110">
        <v>0</v>
      </c>
      <c r="J127" s="110">
        <v>0</v>
      </c>
      <c r="K127" s="109">
        <v>-1100</v>
      </c>
    </row>
    <row r="128" spans="1:11" ht="12.75">
      <c r="A128" s="107" t="s">
        <v>519</v>
      </c>
      <c r="B128" s="110" t="s">
        <v>516</v>
      </c>
      <c r="C128" s="109">
        <v>14527.11</v>
      </c>
      <c r="D128" s="109">
        <v>13157.72</v>
      </c>
      <c r="E128" s="109">
        <v>0</v>
      </c>
      <c r="F128" s="110">
        <v>0</v>
      </c>
      <c r="G128" s="110">
        <v>0</v>
      </c>
      <c r="H128" s="109">
        <v>-1384.34</v>
      </c>
      <c r="I128" s="110">
        <v>0</v>
      </c>
      <c r="J128" s="110">
        <v>0</v>
      </c>
      <c r="K128" s="109">
        <v>-1384.34</v>
      </c>
    </row>
    <row r="129" spans="1:11" ht="12.75">
      <c r="A129" s="107" t="s">
        <v>519</v>
      </c>
      <c r="B129" s="110" t="s">
        <v>517</v>
      </c>
      <c r="C129" s="109">
        <v>7589.52</v>
      </c>
      <c r="D129" s="109">
        <v>8280</v>
      </c>
      <c r="E129" s="109">
        <v>0</v>
      </c>
      <c r="F129" s="110"/>
      <c r="G129" s="110"/>
      <c r="H129" s="109">
        <v>-1053.6</v>
      </c>
      <c r="I129" s="110"/>
      <c r="J129" s="110"/>
      <c r="K129" s="109">
        <v>-1053.6</v>
      </c>
    </row>
    <row r="130" spans="1:11" ht="12.75">
      <c r="A130" s="120"/>
      <c r="B130" s="121"/>
      <c r="C130" s="111">
        <f>SUM(C114:C129)</f>
        <v>344824.86</v>
      </c>
      <c r="D130" s="111">
        <f>SUM(D114:D129)</f>
        <v>511321.54</v>
      </c>
      <c r="E130" s="111">
        <f>SUM(E114:E129)</f>
        <v>99945.76000000001</v>
      </c>
      <c r="F130" s="111"/>
      <c r="G130" s="111"/>
      <c r="H130" s="111">
        <f>SUM(H114:H129)</f>
        <v>-20040.399999999998</v>
      </c>
      <c r="I130" s="111"/>
      <c r="J130" s="111"/>
      <c r="K130" s="111">
        <f>SUM(K114:K129)</f>
        <v>79905.35999999999</v>
      </c>
    </row>
    <row r="131" spans="1:11" ht="12.75">
      <c r="A131" s="299" t="s">
        <v>518</v>
      </c>
      <c r="B131" s="300"/>
      <c r="C131" s="122">
        <f>C130+C113+C104</f>
        <v>1279854.7799999998</v>
      </c>
      <c r="D131" s="122">
        <f>D130+D113+D104</f>
        <v>817488.3400000001</v>
      </c>
      <c r="E131" s="122">
        <f>E130+E113+E104</f>
        <v>-174966.50000000003</v>
      </c>
      <c r="F131" s="122"/>
      <c r="G131" s="122"/>
      <c r="H131" s="122">
        <f>H130+H113+H104</f>
        <v>-21229.76</v>
      </c>
      <c r="I131" s="122"/>
      <c r="J131" s="122"/>
      <c r="K131" s="122">
        <f>K130+K113+K104</f>
        <v>-196196.26000000007</v>
      </c>
    </row>
    <row r="132" spans="1:11" ht="12.75">
      <c r="A132" s="107" t="s">
        <v>520</v>
      </c>
      <c r="B132" s="108" t="s">
        <v>480</v>
      </c>
      <c r="C132" s="109">
        <v>4500</v>
      </c>
      <c r="D132" s="109">
        <v>0</v>
      </c>
      <c r="E132" s="109">
        <v>0</v>
      </c>
      <c r="F132" s="110">
        <v>0</v>
      </c>
      <c r="G132" s="110">
        <v>0</v>
      </c>
      <c r="H132" s="109">
        <v>0</v>
      </c>
      <c r="I132" s="110">
        <v>0</v>
      </c>
      <c r="J132" s="110">
        <v>0</v>
      </c>
      <c r="K132" s="109">
        <v>0</v>
      </c>
    </row>
    <row r="133" spans="1:11" ht="12.75">
      <c r="A133" s="107" t="s">
        <v>520</v>
      </c>
      <c r="B133" s="108" t="s">
        <v>480</v>
      </c>
      <c r="C133" s="109">
        <v>32679.87</v>
      </c>
      <c r="D133" s="109">
        <v>0</v>
      </c>
      <c r="E133" s="109">
        <v>-32679.87</v>
      </c>
      <c r="F133" s="110">
        <v>0</v>
      </c>
      <c r="G133" s="110">
        <v>0</v>
      </c>
      <c r="H133" s="109">
        <v>0</v>
      </c>
      <c r="I133" s="110">
        <v>0</v>
      </c>
      <c r="J133" s="110">
        <v>0</v>
      </c>
      <c r="K133" s="109">
        <v>-32679.87</v>
      </c>
    </row>
    <row r="134" spans="1:11" ht="12.75">
      <c r="A134" s="107" t="s">
        <v>520</v>
      </c>
      <c r="B134" s="108" t="s">
        <v>481</v>
      </c>
      <c r="C134" s="109">
        <v>852.89</v>
      </c>
      <c r="D134" s="109">
        <v>2598.94</v>
      </c>
      <c r="E134" s="109">
        <v>1746.05</v>
      </c>
      <c r="F134" s="110">
        <v>0</v>
      </c>
      <c r="G134" s="110">
        <v>0</v>
      </c>
      <c r="H134" s="109">
        <v>0</v>
      </c>
      <c r="I134" s="110">
        <v>0</v>
      </c>
      <c r="J134" s="110">
        <v>0</v>
      </c>
      <c r="K134" s="109">
        <v>1746.05</v>
      </c>
    </row>
    <row r="135" spans="1:11" ht="12.75">
      <c r="A135" s="107" t="s">
        <v>520</v>
      </c>
      <c r="B135" s="108" t="s">
        <v>482</v>
      </c>
      <c r="C135" s="109">
        <v>49302.12</v>
      </c>
      <c r="D135" s="109">
        <v>6944.35</v>
      </c>
      <c r="E135" s="109">
        <v>0</v>
      </c>
      <c r="F135" s="110">
        <v>0</v>
      </c>
      <c r="G135" s="110">
        <v>0</v>
      </c>
      <c r="H135" s="109">
        <v>-49.25</v>
      </c>
      <c r="I135" s="110">
        <v>0</v>
      </c>
      <c r="J135" s="110">
        <v>0</v>
      </c>
      <c r="K135" s="109">
        <v>-49.25</v>
      </c>
    </row>
    <row r="136" spans="1:11" ht="12.75">
      <c r="A136" s="107" t="s">
        <v>520</v>
      </c>
      <c r="B136" s="108" t="s">
        <v>483</v>
      </c>
      <c r="C136" s="109">
        <v>60663.12</v>
      </c>
      <c r="D136" s="109">
        <v>4984.8</v>
      </c>
      <c r="E136" s="109">
        <v>0</v>
      </c>
      <c r="F136" s="110">
        <v>0</v>
      </c>
      <c r="G136" s="110">
        <v>0</v>
      </c>
      <c r="H136" s="109">
        <v>498.48</v>
      </c>
      <c r="I136" s="110">
        <v>0</v>
      </c>
      <c r="J136" s="110">
        <v>0</v>
      </c>
      <c r="K136" s="109">
        <v>498.48</v>
      </c>
    </row>
    <row r="137" spans="1:11" ht="12.75">
      <c r="A137" s="107" t="s">
        <v>520</v>
      </c>
      <c r="B137" s="108" t="s">
        <v>483</v>
      </c>
      <c r="C137" s="109">
        <v>6394.47</v>
      </c>
      <c r="D137" s="109">
        <v>937.8</v>
      </c>
      <c r="E137" s="109">
        <v>-5456.67</v>
      </c>
      <c r="F137" s="110">
        <v>0</v>
      </c>
      <c r="G137" s="110">
        <v>0</v>
      </c>
      <c r="H137" s="109">
        <v>0</v>
      </c>
      <c r="I137" s="110">
        <v>0</v>
      </c>
      <c r="J137" s="110">
        <v>0</v>
      </c>
      <c r="K137" s="109">
        <v>-5456.67</v>
      </c>
    </row>
    <row r="138" spans="1:11" ht="12.75">
      <c r="A138" s="107" t="s">
        <v>520</v>
      </c>
      <c r="B138" s="108" t="s">
        <v>484</v>
      </c>
      <c r="C138" s="109">
        <v>24016.8</v>
      </c>
      <c r="D138" s="109">
        <v>2012.54</v>
      </c>
      <c r="E138" s="109">
        <v>0</v>
      </c>
      <c r="F138" s="110">
        <v>0</v>
      </c>
      <c r="G138" s="110">
        <v>0</v>
      </c>
      <c r="H138" s="109">
        <v>330.18</v>
      </c>
      <c r="I138" s="110">
        <v>0</v>
      </c>
      <c r="J138" s="110">
        <v>0</v>
      </c>
      <c r="K138" s="109">
        <v>330.18</v>
      </c>
    </row>
    <row r="139" spans="1:11" ht="12.75">
      <c r="A139" s="107" t="s">
        <v>520</v>
      </c>
      <c r="B139" s="108" t="s">
        <v>485</v>
      </c>
      <c r="C139" s="109">
        <v>46768.75</v>
      </c>
      <c r="D139" s="109">
        <v>5032.34</v>
      </c>
      <c r="E139" s="109">
        <v>0</v>
      </c>
      <c r="F139" s="110">
        <v>0</v>
      </c>
      <c r="G139" s="110">
        <v>0</v>
      </c>
      <c r="H139" s="109">
        <v>0</v>
      </c>
      <c r="I139" s="110">
        <v>0</v>
      </c>
      <c r="J139" s="110">
        <v>0</v>
      </c>
      <c r="K139" s="109">
        <v>0</v>
      </c>
    </row>
    <row r="140" spans="1:11" ht="12.75">
      <c r="A140" s="107" t="s">
        <v>520</v>
      </c>
      <c r="B140" s="108" t="s">
        <v>485</v>
      </c>
      <c r="C140" s="109">
        <v>1587.8</v>
      </c>
      <c r="D140" s="109">
        <v>281.82</v>
      </c>
      <c r="E140" s="109">
        <v>-1305.98</v>
      </c>
      <c r="F140" s="110">
        <v>0</v>
      </c>
      <c r="G140" s="110">
        <v>0</v>
      </c>
      <c r="H140" s="109">
        <v>0</v>
      </c>
      <c r="I140" s="110">
        <v>0</v>
      </c>
      <c r="J140" s="110">
        <v>0</v>
      </c>
      <c r="K140" s="109">
        <v>-1305.98</v>
      </c>
    </row>
    <row r="141" spans="1:11" ht="12.75">
      <c r="A141" s="107" t="s">
        <v>520</v>
      </c>
      <c r="B141" s="108" t="s">
        <v>486</v>
      </c>
      <c r="C141" s="109">
        <v>28692.21</v>
      </c>
      <c r="D141" s="109">
        <v>6019.3</v>
      </c>
      <c r="E141" s="109">
        <v>0</v>
      </c>
      <c r="F141" s="110">
        <v>0</v>
      </c>
      <c r="G141" s="110">
        <v>0</v>
      </c>
      <c r="H141" s="109">
        <v>-859.9</v>
      </c>
      <c r="I141" s="110">
        <v>0</v>
      </c>
      <c r="J141" s="110">
        <v>0</v>
      </c>
      <c r="K141" s="109">
        <v>-859.9</v>
      </c>
    </row>
    <row r="142" spans="1:11" ht="12.75">
      <c r="A142" s="107" t="s">
        <v>520</v>
      </c>
      <c r="B142" s="108" t="s">
        <v>486</v>
      </c>
      <c r="C142" s="109">
        <v>1055.25</v>
      </c>
      <c r="D142" s="109">
        <v>350</v>
      </c>
      <c r="E142" s="109">
        <v>-705.25</v>
      </c>
      <c r="F142" s="110">
        <v>0</v>
      </c>
      <c r="G142" s="110">
        <v>0</v>
      </c>
      <c r="H142" s="109">
        <v>0</v>
      </c>
      <c r="I142" s="110">
        <v>0</v>
      </c>
      <c r="J142" s="110">
        <v>0</v>
      </c>
      <c r="K142" s="109">
        <v>-705.25</v>
      </c>
    </row>
    <row r="143" spans="1:11" ht="12.75">
      <c r="A143" s="107" t="s">
        <v>520</v>
      </c>
      <c r="B143" s="108" t="s">
        <v>487</v>
      </c>
      <c r="C143" s="109">
        <v>7780</v>
      </c>
      <c r="D143" s="109">
        <v>2600</v>
      </c>
      <c r="E143" s="109">
        <v>0</v>
      </c>
      <c r="F143" s="110">
        <v>0</v>
      </c>
      <c r="G143" s="110">
        <v>0</v>
      </c>
      <c r="H143" s="109">
        <v>-315</v>
      </c>
      <c r="I143" s="110">
        <v>0</v>
      </c>
      <c r="J143" s="110">
        <v>0</v>
      </c>
      <c r="K143" s="109">
        <v>-315</v>
      </c>
    </row>
    <row r="144" spans="1:11" ht="12.75">
      <c r="A144" s="107" t="s">
        <v>520</v>
      </c>
      <c r="B144" s="108" t="s">
        <v>487</v>
      </c>
      <c r="C144" s="109">
        <v>13684.76</v>
      </c>
      <c r="D144" s="109">
        <v>3772.86</v>
      </c>
      <c r="E144" s="109">
        <v>-9911.9</v>
      </c>
      <c r="F144" s="110">
        <v>0</v>
      </c>
      <c r="G144" s="110">
        <v>0</v>
      </c>
      <c r="H144" s="109">
        <v>0</v>
      </c>
      <c r="I144" s="110">
        <v>0</v>
      </c>
      <c r="J144" s="110">
        <v>0</v>
      </c>
      <c r="K144" s="109">
        <v>-9911.9</v>
      </c>
    </row>
    <row r="145" spans="1:11" ht="12.75">
      <c r="A145" s="107" t="s">
        <v>520</v>
      </c>
      <c r="B145" s="108" t="s">
        <v>488</v>
      </c>
      <c r="C145" s="109">
        <v>22656.3</v>
      </c>
      <c r="D145" s="109">
        <v>3797.47</v>
      </c>
      <c r="E145" s="109">
        <v>0</v>
      </c>
      <c r="F145" s="110">
        <v>0</v>
      </c>
      <c r="G145" s="110">
        <v>0</v>
      </c>
      <c r="H145" s="109">
        <v>-949.37</v>
      </c>
      <c r="I145" s="110">
        <v>0</v>
      </c>
      <c r="J145" s="110">
        <v>0</v>
      </c>
      <c r="K145" s="109">
        <v>-949.37</v>
      </c>
    </row>
    <row r="146" spans="1:11" ht="12.75">
      <c r="A146" s="107" t="s">
        <v>520</v>
      </c>
      <c r="B146" s="108" t="s">
        <v>488</v>
      </c>
      <c r="C146" s="109">
        <v>1618.05</v>
      </c>
      <c r="D146" s="109">
        <v>336</v>
      </c>
      <c r="E146" s="109">
        <v>-1282.05</v>
      </c>
      <c r="F146" s="110">
        <v>0</v>
      </c>
      <c r="G146" s="110">
        <v>0</v>
      </c>
      <c r="H146" s="109">
        <v>0</v>
      </c>
      <c r="I146" s="110">
        <v>0</v>
      </c>
      <c r="J146" s="110">
        <v>0</v>
      </c>
      <c r="K146" s="109">
        <v>-1282.05</v>
      </c>
    </row>
    <row r="147" spans="1:11" ht="12.75">
      <c r="A147" s="107" t="s">
        <v>520</v>
      </c>
      <c r="B147" s="108" t="s">
        <v>489</v>
      </c>
      <c r="C147" s="109">
        <v>11744</v>
      </c>
      <c r="D147" s="109">
        <v>3133</v>
      </c>
      <c r="E147" s="109">
        <v>0</v>
      </c>
      <c r="F147" s="110">
        <v>0</v>
      </c>
      <c r="G147" s="110">
        <v>0</v>
      </c>
      <c r="H147" s="109">
        <v>-1567.8</v>
      </c>
      <c r="I147" s="110">
        <v>0</v>
      </c>
      <c r="J147" s="110">
        <v>0</v>
      </c>
      <c r="K147" s="109">
        <v>-1567.8</v>
      </c>
    </row>
    <row r="148" spans="1:11" ht="12.75">
      <c r="A148" s="107" t="s">
        <v>520</v>
      </c>
      <c r="B148" s="108" t="s">
        <v>489</v>
      </c>
      <c r="C148" s="109">
        <v>4586.95</v>
      </c>
      <c r="D148" s="109">
        <v>1267.18</v>
      </c>
      <c r="E148" s="109">
        <v>-3319.77</v>
      </c>
      <c r="F148" s="110">
        <v>0</v>
      </c>
      <c r="G148" s="110">
        <v>0</v>
      </c>
      <c r="H148" s="109">
        <v>0</v>
      </c>
      <c r="I148" s="110">
        <v>0</v>
      </c>
      <c r="J148" s="110">
        <v>0</v>
      </c>
      <c r="K148" s="109">
        <v>-3319.77</v>
      </c>
    </row>
    <row r="149" spans="1:11" ht="12.75">
      <c r="A149" s="107" t="s">
        <v>520</v>
      </c>
      <c r="B149" s="108" t="s">
        <v>490</v>
      </c>
      <c r="C149" s="109">
        <v>1407</v>
      </c>
      <c r="D149" s="109">
        <v>780</v>
      </c>
      <c r="E149" s="109">
        <v>-627</v>
      </c>
      <c r="F149" s="110">
        <v>0</v>
      </c>
      <c r="G149" s="110">
        <v>0</v>
      </c>
      <c r="H149" s="109">
        <v>0</v>
      </c>
      <c r="I149" s="110">
        <v>0</v>
      </c>
      <c r="J149" s="110">
        <v>0</v>
      </c>
      <c r="K149" s="109">
        <v>-627</v>
      </c>
    </row>
    <row r="150" spans="1:11" ht="12.75">
      <c r="A150" s="107" t="s">
        <v>520</v>
      </c>
      <c r="B150" s="108" t="s">
        <v>491</v>
      </c>
      <c r="C150" s="109">
        <v>32854.92</v>
      </c>
      <c r="D150" s="109">
        <v>10519</v>
      </c>
      <c r="E150" s="109">
        <v>-22335.92</v>
      </c>
      <c r="F150" s="110">
        <v>0</v>
      </c>
      <c r="G150" s="110">
        <v>0</v>
      </c>
      <c r="H150" s="109">
        <v>0</v>
      </c>
      <c r="I150" s="110">
        <v>0</v>
      </c>
      <c r="J150" s="110">
        <v>0</v>
      </c>
      <c r="K150" s="109">
        <v>-22335.92</v>
      </c>
    </row>
    <row r="151" spans="1:11" ht="12.75">
      <c r="A151" s="107" t="s">
        <v>520</v>
      </c>
      <c r="B151" s="108" t="s">
        <v>492</v>
      </c>
      <c r="C151" s="109">
        <v>2579.12</v>
      </c>
      <c r="D151" s="109">
        <v>1320</v>
      </c>
      <c r="E151" s="109">
        <v>0</v>
      </c>
      <c r="F151" s="110">
        <v>0</v>
      </c>
      <c r="G151" s="110">
        <v>0</v>
      </c>
      <c r="H151" s="109">
        <v>0</v>
      </c>
      <c r="I151" s="110">
        <v>0</v>
      </c>
      <c r="J151" s="110">
        <v>0</v>
      </c>
      <c r="K151" s="109">
        <v>0</v>
      </c>
    </row>
    <row r="152" spans="1:11" ht="12.75">
      <c r="A152" s="107" t="s">
        <v>520</v>
      </c>
      <c r="B152" s="108" t="s">
        <v>493</v>
      </c>
      <c r="C152" s="109">
        <v>32486.1</v>
      </c>
      <c r="D152" s="109">
        <v>8119.91</v>
      </c>
      <c r="E152" s="109">
        <v>0</v>
      </c>
      <c r="F152" s="110">
        <v>0</v>
      </c>
      <c r="G152" s="110">
        <v>0</v>
      </c>
      <c r="H152" s="109">
        <v>965.61</v>
      </c>
      <c r="I152" s="110">
        <v>0</v>
      </c>
      <c r="J152" s="110">
        <v>0</v>
      </c>
      <c r="K152" s="109">
        <v>965.61</v>
      </c>
    </row>
    <row r="153" spans="1:11" ht="12.75">
      <c r="A153" s="107" t="s">
        <v>520</v>
      </c>
      <c r="B153" s="108" t="s">
        <v>494</v>
      </c>
      <c r="C153" s="109">
        <v>52617.79</v>
      </c>
      <c r="D153" s="109">
        <v>18921</v>
      </c>
      <c r="E153" s="109">
        <v>-33696.79</v>
      </c>
      <c r="F153" s="110">
        <v>0</v>
      </c>
      <c r="G153" s="110">
        <v>0</v>
      </c>
      <c r="H153" s="109">
        <v>0</v>
      </c>
      <c r="I153" s="110">
        <v>0</v>
      </c>
      <c r="J153" s="110">
        <v>0</v>
      </c>
      <c r="K153" s="109">
        <v>-33696.79</v>
      </c>
    </row>
    <row r="154" spans="1:11" ht="12.75">
      <c r="A154" s="107" t="s">
        <v>520</v>
      </c>
      <c r="B154" s="108" t="s">
        <v>495</v>
      </c>
      <c r="C154" s="109">
        <v>158730</v>
      </c>
      <c r="D154" s="109">
        <v>79206.27</v>
      </c>
      <c r="E154" s="109">
        <v>0</v>
      </c>
      <c r="F154" s="110">
        <v>0</v>
      </c>
      <c r="G154" s="110">
        <v>0</v>
      </c>
      <c r="H154" s="109">
        <v>0</v>
      </c>
      <c r="I154" s="110">
        <v>0</v>
      </c>
      <c r="J154" s="110">
        <v>0</v>
      </c>
      <c r="K154" s="109">
        <v>0</v>
      </c>
    </row>
    <row r="155" spans="1:11" ht="12.75">
      <c r="A155" s="107" t="s">
        <v>520</v>
      </c>
      <c r="B155" s="108" t="s">
        <v>495</v>
      </c>
      <c r="C155" s="109">
        <v>141593</v>
      </c>
      <c r="D155" s="109">
        <v>70654.91</v>
      </c>
      <c r="E155" s="109">
        <v>-70938.09</v>
      </c>
      <c r="F155" s="110">
        <v>0</v>
      </c>
      <c r="G155" s="110">
        <v>0</v>
      </c>
      <c r="H155" s="109">
        <v>0</v>
      </c>
      <c r="I155" s="110">
        <v>0</v>
      </c>
      <c r="J155" s="110">
        <v>0</v>
      </c>
      <c r="K155" s="109">
        <v>-70938.09</v>
      </c>
    </row>
    <row r="156" spans="1:11" ht="12.75">
      <c r="A156" s="107" t="s">
        <v>520</v>
      </c>
      <c r="B156" s="108" t="s">
        <v>496</v>
      </c>
      <c r="C156" s="109">
        <v>19473.43</v>
      </c>
      <c r="D156" s="109">
        <v>1515.32</v>
      </c>
      <c r="E156" s="109">
        <v>0</v>
      </c>
      <c r="F156" s="110">
        <v>0</v>
      </c>
      <c r="G156" s="110">
        <v>0</v>
      </c>
      <c r="H156" s="109">
        <v>-189.42</v>
      </c>
      <c r="I156" s="110">
        <v>0</v>
      </c>
      <c r="J156" s="110">
        <v>0</v>
      </c>
      <c r="K156" s="109">
        <v>-189.42</v>
      </c>
    </row>
    <row r="157" spans="1:11" ht="12.75">
      <c r="A157" s="107" t="s">
        <v>520</v>
      </c>
      <c r="B157" s="108" t="s">
        <v>497</v>
      </c>
      <c r="C157" s="109">
        <v>4410.5</v>
      </c>
      <c r="D157" s="109">
        <v>247.9</v>
      </c>
      <c r="E157" s="109">
        <v>0</v>
      </c>
      <c r="F157" s="110">
        <v>0</v>
      </c>
      <c r="G157" s="110">
        <v>0</v>
      </c>
      <c r="H157" s="109">
        <v>3.72</v>
      </c>
      <c r="I157" s="110">
        <v>0</v>
      </c>
      <c r="J157" s="110">
        <v>0</v>
      </c>
      <c r="K157" s="109">
        <v>3.72</v>
      </c>
    </row>
    <row r="158" spans="1:11" ht="12.75">
      <c r="A158" s="107" t="s">
        <v>520</v>
      </c>
      <c r="B158" s="108" t="s">
        <v>497</v>
      </c>
      <c r="C158" s="109">
        <v>7469.99</v>
      </c>
      <c r="D158" s="109">
        <v>320.4</v>
      </c>
      <c r="E158" s="109">
        <v>-7149.59</v>
      </c>
      <c r="F158" s="110">
        <v>0</v>
      </c>
      <c r="G158" s="110">
        <v>0</v>
      </c>
      <c r="H158" s="109">
        <v>0</v>
      </c>
      <c r="I158" s="110">
        <v>0</v>
      </c>
      <c r="J158" s="110">
        <v>0</v>
      </c>
      <c r="K158" s="109">
        <v>-7149.59</v>
      </c>
    </row>
    <row r="159" spans="1:11" ht="12.75">
      <c r="A159" s="107" t="s">
        <v>520</v>
      </c>
      <c r="B159" s="108" t="s">
        <v>498</v>
      </c>
      <c r="C159" s="109">
        <v>2365</v>
      </c>
      <c r="D159" s="109">
        <v>600</v>
      </c>
      <c r="E159" s="109">
        <v>0</v>
      </c>
      <c r="F159" s="110">
        <v>0</v>
      </c>
      <c r="G159" s="110">
        <v>0</v>
      </c>
      <c r="H159" s="109">
        <v>-346</v>
      </c>
      <c r="I159" s="110">
        <v>0</v>
      </c>
      <c r="J159" s="110">
        <v>0</v>
      </c>
      <c r="K159" s="109">
        <v>-346</v>
      </c>
    </row>
    <row r="160" spans="1:11" ht="12.75">
      <c r="A160" s="107" t="s">
        <v>520</v>
      </c>
      <c r="B160" s="108" t="s">
        <v>498</v>
      </c>
      <c r="C160" s="109">
        <v>18599.6</v>
      </c>
      <c r="D160" s="109">
        <v>1434.96</v>
      </c>
      <c r="E160" s="109">
        <v>-17164.64</v>
      </c>
      <c r="F160" s="110">
        <v>0</v>
      </c>
      <c r="G160" s="110">
        <v>0</v>
      </c>
      <c r="H160" s="109">
        <v>0</v>
      </c>
      <c r="I160" s="110">
        <v>0</v>
      </c>
      <c r="J160" s="110">
        <v>0</v>
      </c>
      <c r="K160" s="109">
        <v>-17164.64</v>
      </c>
    </row>
    <row r="161" spans="1:11" ht="12.75">
      <c r="A161" s="107" t="s">
        <v>520</v>
      </c>
      <c r="B161" s="108" t="s">
        <v>499</v>
      </c>
      <c r="C161" s="109">
        <v>2081.53</v>
      </c>
      <c r="D161" s="109">
        <v>1625.59</v>
      </c>
      <c r="E161" s="109">
        <v>-455.94</v>
      </c>
      <c r="F161" s="110">
        <v>0</v>
      </c>
      <c r="G161" s="110">
        <v>0</v>
      </c>
      <c r="H161" s="109">
        <v>0</v>
      </c>
      <c r="I161" s="110">
        <v>0</v>
      </c>
      <c r="J161" s="110">
        <v>0</v>
      </c>
      <c r="K161" s="109">
        <v>-455.94</v>
      </c>
    </row>
    <row r="162" spans="1:11" ht="12.75">
      <c r="A162" s="107" t="s">
        <v>520</v>
      </c>
      <c r="B162" s="108" t="s">
        <v>500</v>
      </c>
      <c r="C162" s="109">
        <v>20092.46</v>
      </c>
      <c r="D162" s="109">
        <v>14332.01</v>
      </c>
      <c r="E162" s="109">
        <v>-5760.45</v>
      </c>
      <c r="F162" s="110">
        <v>0</v>
      </c>
      <c r="G162" s="110">
        <v>0</v>
      </c>
      <c r="H162" s="109">
        <v>0</v>
      </c>
      <c r="I162" s="110">
        <v>0</v>
      </c>
      <c r="J162" s="110">
        <v>0</v>
      </c>
      <c r="K162" s="109">
        <v>-5760.45</v>
      </c>
    </row>
    <row r="163" spans="1:11" ht="12.75">
      <c r="A163" s="299" t="s">
        <v>501</v>
      </c>
      <c r="B163" s="300"/>
      <c r="C163" s="111">
        <f>SUM(C132:C162)</f>
        <v>815343.7799999999</v>
      </c>
      <c r="D163" s="111">
        <f>SUM(D132:D162)</f>
        <v>253665.67</v>
      </c>
      <c r="E163" s="111">
        <f>SUM(E132:E162)</f>
        <v>-211043.86</v>
      </c>
      <c r="F163" s="111">
        <v>0</v>
      </c>
      <c r="G163" s="111">
        <v>0</v>
      </c>
      <c r="H163" s="111">
        <f>SUM(H132:H162)</f>
        <v>-2478.75</v>
      </c>
      <c r="I163" s="111">
        <v>0</v>
      </c>
      <c r="J163" s="111">
        <v>0</v>
      </c>
      <c r="K163" s="111">
        <f>SUM(K132:K162)</f>
        <v>-213522.61000000004</v>
      </c>
    </row>
    <row r="164" spans="1:11" ht="12.75">
      <c r="A164" s="107" t="s">
        <v>520</v>
      </c>
      <c r="B164" s="110" t="s">
        <v>502</v>
      </c>
      <c r="C164" s="112">
        <v>800</v>
      </c>
      <c r="D164" s="112">
        <v>500</v>
      </c>
      <c r="E164" s="112">
        <v>0</v>
      </c>
      <c r="F164" s="113">
        <v>0</v>
      </c>
      <c r="G164" s="113">
        <v>0</v>
      </c>
      <c r="H164" s="112">
        <v>-130</v>
      </c>
      <c r="I164" s="113">
        <v>0</v>
      </c>
      <c r="J164" s="113">
        <v>0</v>
      </c>
      <c r="K164" s="112">
        <v>-130</v>
      </c>
    </row>
    <row r="165" spans="1:11" ht="12.75">
      <c r="A165" s="107" t="s">
        <v>520</v>
      </c>
      <c r="B165" s="110" t="s">
        <v>502</v>
      </c>
      <c r="C165" s="112">
        <v>26197.9</v>
      </c>
      <c r="D165" s="112">
        <v>5747.5</v>
      </c>
      <c r="E165" s="112">
        <v>-20450.4</v>
      </c>
      <c r="F165" s="113">
        <v>0</v>
      </c>
      <c r="G165" s="113">
        <v>0</v>
      </c>
      <c r="H165" s="112">
        <v>0</v>
      </c>
      <c r="I165" s="113">
        <v>0</v>
      </c>
      <c r="J165" s="113">
        <v>0</v>
      </c>
      <c r="K165" s="112">
        <v>-20450.4</v>
      </c>
    </row>
    <row r="166" spans="1:11" ht="12.75">
      <c r="A166" s="107" t="s">
        <v>520</v>
      </c>
      <c r="B166" s="110" t="s">
        <v>503</v>
      </c>
      <c r="C166" s="112">
        <v>10090.5</v>
      </c>
      <c r="D166" s="112">
        <v>2660</v>
      </c>
      <c r="E166" s="112">
        <v>-7430.5</v>
      </c>
      <c r="F166" s="113">
        <v>0</v>
      </c>
      <c r="G166" s="113">
        <v>0</v>
      </c>
      <c r="H166" s="112">
        <v>0</v>
      </c>
      <c r="I166" s="113">
        <v>0</v>
      </c>
      <c r="J166" s="113">
        <v>0</v>
      </c>
      <c r="K166" s="112">
        <v>-7430.5</v>
      </c>
    </row>
    <row r="167" spans="1:11" ht="12.75">
      <c r="A167" s="107" t="s">
        <v>520</v>
      </c>
      <c r="B167" s="110" t="s">
        <v>504</v>
      </c>
      <c r="C167" s="112">
        <v>10687.09</v>
      </c>
      <c r="D167" s="112">
        <v>4833.5</v>
      </c>
      <c r="E167" s="112">
        <v>-5853.59</v>
      </c>
      <c r="F167" s="113">
        <v>0</v>
      </c>
      <c r="G167" s="113">
        <v>0</v>
      </c>
      <c r="H167" s="112">
        <v>0</v>
      </c>
      <c r="I167" s="113">
        <v>0</v>
      </c>
      <c r="J167" s="113">
        <v>0</v>
      </c>
      <c r="K167" s="112">
        <v>-5853.59</v>
      </c>
    </row>
    <row r="168" spans="1:11" ht="12.75">
      <c r="A168" s="107" t="s">
        <v>520</v>
      </c>
      <c r="B168" s="110" t="s">
        <v>505</v>
      </c>
      <c r="C168" s="112">
        <v>24660.54</v>
      </c>
      <c r="D168" s="112">
        <v>12852.4</v>
      </c>
      <c r="E168" s="112">
        <v>-11808.14</v>
      </c>
      <c r="F168" s="113">
        <v>0</v>
      </c>
      <c r="G168" s="113">
        <v>0</v>
      </c>
      <c r="H168" s="112">
        <v>0</v>
      </c>
      <c r="I168" s="113">
        <v>0</v>
      </c>
      <c r="J168" s="113">
        <v>0</v>
      </c>
      <c r="K168" s="112">
        <v>-11808.14</v>
      </c>
    </row>
    <row r="169" spans="1:11" ht="12.75">
      <c r="A169" s="107" t="s">
        <v>520</v>
      </c>
      <c r="B169" s="110" t="s">
        <v>506</v>
      </c>
      <c r="C169" s="112">
        <v>15463.94</v>
      </c>
      <c r="D169" s="112">
        <v>6153.1</v>
      </c>
      <c r="E169" s="112">
        <v>-9310.84</v>
      </c>
      <c r="F169" s="113">
        <v>0</v>
      </c>
      <c r="G169" s="113">
        <v>0</v>
      </c>
      <c r="H169" s="112">
        <v>0</v>
      </c>
      <c r="I169" s="113">
        <v>0</v>
      </c>
      <c r="J169" s="113">
        <v>0</v>
      </c>
      <c r="K169" s="112">
        <v>-9310.84</v>
      </c>
    </row>
    <row r="170" spans="1:11" ht="12.75">
      <c r="A170" s="107" t="s">
        <v>520</v>
      </c>
      <c r="B170" s="110" t="s">
        <v>507</v>
      </c>
      <c r="C170" s="112">
        <v>14876</v>
      </c>
      <c r="D170" s="112">
        <v>9514.44</v>
      </c>
      <c r="E170" s="112">
        <v>0</v>
      </c>
      <c r="F170" s="113">
        <v>0</v>
      </c>
      <c r="G170" s="113">
        <v>0</v>
      </c>
      <c r="H170" s="112">
        <v>-925.56</v>
      </c>
      <c r="I170" s="113">
        <v>0</v>
      </c>
      <c r="J170" s="113">
        <v>0</v>
      </c>
      <c r="K170" s="112">
        <v>-925.56</v>
      </c>
    </row>
    <row r="171" spans="1:11" ht="12.75">
      <c r="A171" s="107" t="s">
        <v>520</v>
      </c>
      <c r="B171" s="110" t="s">
        <v>507</v>
      </c>
      <c r="C171" s="112">
        <v>16910.17</v>
      </c>
      <c r="D171" s="112">
        <v>11496.62</v>
      </c>
      <c r="E171" s="112">
        <v>-5413.55</v>
      </c>
      <c r="F171" s="113">
        <v>0</v>
      </c>
      <c r="G171" s="113">
        <v>0</v>
      </c>
      <c r="H171" s="112">
        <v>0</v>
      </c>
      <c r="I171" s="113">
        <v>0</v>
      </c>
      <c r="J171" s="113">
        <v>0</v>
      </c>
      <c r="K171" s="114">
        <v>-5413.55</v>
      </c>
    </row>
    <row r="172" spans="1:11" ht="12.75">
      <c r="A172" s="299" t="s">
        <v>204</v>
      </c>
      <c r="B172" s="300"/>
      <c r="C172" s="111">
        <f>SUM(C164:C171)</f>
        <v>119686.14</v>
      </c>
      <c r="D172" s="111">
        <f>SUM(D164:D171)</f>
        <v>53757.560000000005</v>
      </c>
      <c r="E172" s="111">
        <f>SUM(E164:E171)</f>
        <v>-60267.020000000004</v>
      </c>
      <c r="F172" s="111">
        <v>0</v>
      </c>
      <c r="G172" s="111">
        <v>0</v>
      </c>
      <c r="H172" s="111">
        <f>SUM(H164:H171)</f>
        <v>-1055.56</v>
      </c>
      <c r="I172" s="111">
        <v>0</v>
      </c>
      <c r="J172" s="111">
        <v>0</v>
      </c>
      <c r="K172" s="111">
        <f>SUM(K164:K171)</f>
        <v>-61322.58</v>
      </c>
    </row>
    <row r="173" spans="1:11" ht="12.75">
      <c r="A173" s="107" t="s">
        <v>520</v>
      </c>
      <c r="B173" s="110" t="s">
        <v>508</v>
      </c>
      <c r="C173" s="109">
        <v>11172.26</v>
      </c>
      <c r="D173" s="109">
        <v>12558.75</v>
      </c>
      <c r="E173" s="109">
        <v>1386.49</v>
      </c>
      <c r="F173" s="110">
        <v>0</v>
      </c>
      <c r="G173" s="110">
        <v>0</v>
      </c>
      <c r="H173" s="109">
        <v>0</v>
      </c>
      <c r="I173" s="110">
        <v>0</v>
      </c>
      <c r="J173" s="110">
        <v>0</v>
      </c>
      <c r="K173" s="109">
        <v>1386.49</v>
      </c>
    </row>
    <row r="174" spans="1:11" ht="12.75">
      <c r="A174" s="107" t="s">
        <v>520</v>
      </c>
      <c r="B174" s="110" t="s">
        <v>509</v>
      </c>
      <c r="C174" s="109">
        <v>11901.85</v>
      </c>
      <c r="D174" s="109">
        <v>13584.3</v>
      </c>
      <c r="E174" s="109">
        <v>0</v>
      </c>
      <c r="F174" s="110">
        <v>0</v>
      </c>
      <c r="G174" s="110">
        <v>0</v>
      </c>
      <c r="H174" s="109">
        <v>-196.58</v>
      </c>
      <c r="I174" s="110">
        <v>0</v>
      </c>
      <c r="J174" s="110">
        <v>0</v>
      </c>
      <c r="K174" s="109">
        <v>-196.58</v>
      </c>
    </row>
    <row r="175" spans="1:11" ht="12.75">
      <c r="A175" s="107" t="s">
        <v>520</v>
      </c>
      <c r="B175" s="110" t="s">
        <v>509</v>
      </c>
      <c r="C175" s="109">
        <v>13308.84</v>
      </c>
      <c r="D175" s="109">
        <v>28152.6</v>
      </c>
      <c r="E175" s="109">
        <v>14843.76</v>
      </c>
      <c r="F175" s="110">
        <v>0</v>
      </c>
      <c r="G175" s="110">
        <v>0</v>
      </c>
      <c r="H175" s="109">
        <v>0</v>
      </c>
      <c r="I175" s="110">
        <v>0</v>
      </c>
      <c r="J175" s="110">
        <v>0</v>
      </c>
      <c r="K175" s="109">
        <v>14843.76</v>
      </c>
    </row>
    <row r="176" spans="1:11" ht="12.75">
      <c r="A176" s="107" t="s">
        <v>520</v>
      </c>
      <c r="B176" s="110" t="s">
        <v>510</v>
      </c>
      <c r="C176" s="109">
        <v>14818.62</v>
      </c>
      <c r="D176" s="109">
        <v>15495.1</v>
      </c>
      <c r="E176" s="109">
        <v>0</v>
      </c>
      <c r="F176" s="110">
        <v>0</v>
      </c>
      <c r="G176" s="110">
        <v>0</v>
      </c>
      <c r="H176" s="109">
        <v>-52.9</v>
      </c>
      <c r="I176" s="110">
        <v>0</v>
      </c>
      <c r="J176" s="110">
        <v>0</v>
      </c>
      <c r="K176" s="109">
        <v>-52.9</v>
      </c>
    </row>
    <row r="177" spans="1:11" ht="12.75">
      <c r="A177" s="107" t="s">
        <v>520</v>
      </c>
      <c r="B177" s="110" t="s">
        <v>510</v>
      </c>
      <c r="C177" s="109">
        <v>12645.07</v>
      </c>
      <c r="D177" s="109">
        <v>28295.4</v>
      </c>
      <c r="E177" s="109">
        <v>15650.33</v>
      </c>
      <c r="F177" s="110">
        <v>0</v>
      </c>
      <c r="G177" s="110">
        <v>0</v>
      </c>
      <c r="H177" s="109">
        <v>0</v>
      </c>
      <c r="I177" s="110">
        <v>0</v>
      </c>
      <c r="J177" s="110">
        <v>0</v>
      </c>
      <c r="K177" s="109">
        <v>15650.33</v>
      </c>
    </row>
    <row r="178" spans="1:11" ht="12.75">
      <c r="A178" s="107" t="s">
        <v>520</v>
      </c>
      <c r="B178" s="110" t="s">
        <v>511</v>
      </c>
      <c r="C178" s="109">
        <v>38781.48</v>
      </c>
      <c r="D178" s="109">
        <v>40955.4</v>
      </c>
      <c r="E178" s="109">
        <v>0</v>
      </c>
      <c r="F178" s="110">
        <v>0</v>
      </c>
      <c r="G178" s="110">
        <v>0</v>
      </c>
      <c r="H178" s="109">
        <v>-768.6</v>
      </c>
      <c r="I178" s="110">
        <v>0</v>
      </c>
      <c r="J178" s="110">
        <v>0</v>
      </c>
      <c r="K178" s="109">
        <v>-768.6</v>
      </c>
    </row>
    <row r="179" spans="1:11" ht="12.75">
      <c r="A179" s="107" t="s">
        <v>520</v>
      </c>
      <c r="B179" s="110" t="s">
        <v>511</v>
      </c>
      <c r="C179" s="109">
        <v>12700.76</v>
      </c>
      <c r="D179" s="109">
        <v>28198.8</v>
      </c>
      <c r="E179" s="109">
        <v>15498.04</v>
      </c>
      <c r="F179" s="110">
        <v>0</v>
      </c>
      <c r="G179" s="110">
        <v>0</v>
      </c>
      <c r="H179" s="109">
        <v>0</v>
      </c>
      <c r="I179" s="110">
        <v>0</v>
      </c>
      <c r="J179" s="110">
        <v>0</v>
      </c>
      <c r="K179" s="109">
        <v>15498.04</v>
      </c>
    </row>
    <row r="180" spans="1:11" ht="12.75">
      <c r="A180" s="107" t="s">
        <v>520</v>
      </c>
      <c r="B180" s="110" t="s">
        <v>512</v>
      </c>
      <c r="C180" s="109">
        <v>3542.76</v>
      </c>
      <c r="D180" s="109">
        <v>3742</v>
      </c>
      <c r="E180" s="109">
        <v>0</v>
      </c>
      <c r="F180" s="110">
        <v>0</v>
      </c>
      <c r="G180" s="110">
        <v>0</v>
      </c>
      <c r="H180" s="109">
        <v>-38</v>
      </c>
      <c r="I180" s="110">
        <v>0</v>
      </c>
      <c r="J180" s="110">
        <v>0</v>
      </c>
      <c r="K180" s="109">
        <v>-38</v>
      </c>
    </row>
    <row r="181" spans="1:11" ht="12.75">
      <c r="A181" s="107" t="s">
        <v>520</v>
      </c>
      <c r="B181" s="110" t="s">
        <v>512</v>
      </c>
      <c r="C181" s="109">
        <v>20353.83</v>
      </c>
      <c r="D181" s="109">
        <v>42658.8</v>
      </c>
      <c r="E181" s="109">
        <v>22304.97</v>
      </c>
      <c r="F181" s="110">
        <v>0</v>
      </c>
      <c r="G181" s="110">
        <v>0</v>
      </c>
      <c r="H181" s="109">
        <v>0</v>
      </c>
      <c r="I181" s="110">
        <v>0</v>
      </c>
      <c r="J181" s="110">
        <v>0</v>
      </c>
      <c r="K181" s="109">
        <v>22304.97</v>
      </c>
    </row>
    <row r="182" spans="1:11" ht="12.75">
      <c r="A182" s="107" t="s">
        <v>520</v>
      </c>
      <c r="B182" s="110" t="s">
        <v>513</v>
      </c>
      <c r="C182" s="109">
        <v>21266.06</v>
      </c>
      <c r="D182" s="109">
        <v>37915.73</v>
      </c>
      <c r="E182" s="109">
        <v>0</v>
      </c>
      <c r="F182" s="110">
        <v>0</v>
      </c>
      <c r="G182" s="110">
        <v>0</v>
      </c>
      <c r="H182" s="109">
        <v>-1312.27</v>
      </c>
      <c r="I182" s="110">
        <v>0</v>
      </c>
      <c r="J182" s="110">
        <v>0</v>
      </c>
      <c r="K182" s="109">
        <v>-1312.27</v>
      </c>
    </row>
    <row r="183" spans="1:11" ht="12.75">
      <c r="A183" s="107" t="s">
        <v>520</v>
      </c>
      <c r="B183" s="110" t="s">
        <v>513</v>
      </c>
      <c r="C183" s="109">
        <v>31074.09</v>
      </c>
      <c r="D183" s="109">
        <v>48714</v>
      </c>
      <c r="E183" s="109">
        <v>17639.91</v>
      </c>
      <c r="F183" s="110">
        <v>0</v>
      </c>
      <c r="G183" s="110">
        <v>0</v>
      </c>
      <c r="H183" s="109">
        <v>0</v>
      </c>
      <c r="I183" s="110">
        <v>0</v>
      </c>
      <c r="J183" s="110">
        <v>0</v>
      </c>
      <c r="K183" s="109">
        <v>17639.91</v>
      </c>
    </row>
    <row r="184" spans="1:11" ht="12.75">
      <c r="A184" s="107" t="s">
        <v>520</v>
      </c>
      <c r="B184" s="110" t="s">
        <v>514</v>
      </c>
      <c r="C184" s="109">
        <v>83714.37</v>
      </c>
      <c r="D184" s="109">
        <v>131040</v>
      </c>
      <c r="E184" s="109">
        <v>0</v>
      </c>
      <c r="F184" s="110">
        <v>0</v>
      </c>
      <c r="G184" s="110">
        <v>0</v>
      </c>
      <c r="H184" s="109">
        <v>-4960</v>
      </c>
      <c r="I184" s="110">
        <v>0</v>
      </c>
      <c r="J184" s="110">
        <v>0</v>
      </c>
      <c r="K184" s="109">
        <v>-4960</v>
      </c>
    </row>
    <row r="185" spans="1:11" ht="12.75">
      <c r="A185" s="107" t="s">
        <v>520</v>
      </c>
      <c r="B185" s="110" t="s">
        <v>514</v>
      </c>
      <c r="C185" s="109">
        <v>17300.71</v>
      </c>
      <c r="D185" s="109">
        <v>34807.5</v>
      </c>
      <c r="E185" s="109">
        <v>17506.79</v>
      </c>
      <c r="F185" s="110">
        <v>0</v>
      </c>
      <c r="G185" s="110">
        <v>0</v>
      </c>
      <c r="H185" s="109">
        <v>0</v>
      </c>
      <c r="I185" s="110">
        <v>0</v>
      </c>
      <c r="J185" s="110">
        <v>0</v>
      </c>
      <c r="K185" s="109">
        <v>17506.79</v>
      </c>
    </row>
    <row r="186" spans="1:11" ht="12.75">
      <c r="A186" s="107" t="s">
        <v>520</v>
      </c>
      <c r="B186" s="110" t="s">
        <v>515</v>
      </c>
      <c r="C186" s="109">
        <v>26403.45</v>
      </c>
      <c r="D186" s="109">
        <v>35169.2</v>
      </c>
      <c r="E186" s="109">
        <v>0</v>
      </c>
      <c r="F186" s="110">
        <v>0</v>
      </c>
      <c r="G186" s="110">
        <v>0</v>
      </c>
      <c r="H186" s="109">
        <v>-30.8</v>
      </c>
      <c r="I186" s="110">
        <v>0</v>
      </c>
      <c r="J186" s="110">
        <v>0</v>
      </c>
      <c r="K186" s="109">
        <v>-30.8</v>
      </c>
    </row>
    <row r="187" spans="1:11" ht="12.75">
      <c r="A187" s="107" t="s">
        <v>520</v>
      </c>
      <c r="B187" s="110" t="s">
        <v>516</v>
      </c>
      <c r="C187" s="109">
        <v>14527.11</v>
      </c>
      <c r="D187" s="109">
        <v>13804.49</v>
      </c>
      <c r="E187" s="109">
        <v>0</v>
      </c>
      <c r="F187" s="110">
        <v>0</v>
      </c>
      <c r="G187" s="110">
        <v>0</v>
      </c>
      <c r="H187" s="109">
        <v>-737.57</v>
      </c>
      <c r="I187" s="110">
        <v>0</v>
      </c>
      <c r="J187" s="110">
        <v>0</v>
      </c>
      <c r="K187" s="109">
        <v>-737.57</v>
      </c>
    </row>
    <row r="188" spans="1:11" ht="12.75">
      <c r="A188" s="107" t="s">
        <v>520</v>
      </c>
      <c r="B188" s="110" t="s">
        <v>517</v>
      </c>
      <c r="C188" s="109">
        <v>7589.52</v>
      </c>
      <c r="D188" s="109">
        <v>8632.8</v>
      </c>
      <c r="E188" s="109">
        <v>0</v>
      </c>
      <c r="F188" s="110">
        <v>0</v>
      </c>
      <c r="G188" s="110">
        <v>0</v>
      </c>
      <c r="H188" s="109">
        <v>-700.8</v>
      </c>
      <c r="I188" s="110">
        <v>0</v>
      </c>
      <c r="J188" s="110">
        <v>0</v>
      </c>
      <c r="K188" s="109">
        <v>-700.8</v>
      </c>
    </row>
    <row r="189" spans="1:11" ht="12.75">
      <c r="A189" s="107"/>
      <c r="B189" s="110"/>
      <c r="C189" s="119">
        <f>SUM(C173:C188)</f>
        <v>341100.78</v>
      </c>
      <c r="D189" s="119">
        <f>SUM(D173:D188)</f>
        <v>523724.87</v>
      </c>
      <c r="E189" s="119">
        <f>SUM(E173:E188)</f>
        <v>104830.29000000001</v>
      </c>
      <c r="F189" s="119"/>
      <c r="G189" s="119"/>
      <c r="H189" s="119">
        <f>SUM(H173:H188)</f>
        <v>-8797.52</v>
      </c>
      <c r="I189" s="119"/>
      <c r="J189" s="119"/>
      <c r="K189" s="119">
        <f>SUM(K173:K188)</f>
        <v>96032.76999999999</v>
      </c>
    </row>
    <row r="190" spans="1:11" ht="12.75">
      <c r="A190" s="120" t="s">
        <v>518</v>
      </c>
      <c r="B190" s="121"/>
      <c r="C190" s="111">
        <f>C189+C172+C163</f>
        <v>1276130.7</v>
      </c>
      <c r="D190" s="111">
        <f>D189+D172+D163</f>
        <v>831148.1000000001</v>
      </c>
      <c r="E190" s="111">
        <f>E189+E172+E163</f>
        <v>-166480.58999999997</v>
      </c>
      <c r="F190" s="111">
        <v>0</v>
      </c>
      <c r="G190" s="111">
        <v>0</v>
      </c>
      <c r="H190" s="111">
        <f>H189+H172+H163</f>
        <v>-12331.83</v>
      </c>
      <c r="I190" s="111">
        <v>0</v>
      </c>
      <c r="J190" s="111">
        <v>0</v>
      </c>
      <c r="K190" s="111">
        <f>K189+K172+K163</f>
        <v>-178812.42000000004</v>
      </c>
    </row>
    <row r="192" ht="12.75">
      <c r="A192" s="124" t="s">
        <v>521</v>
      </c>
    </row>
    <row r="193" ht="12.75">
      <c r="J193" s="125" t="s">
        <v>522</v>
      </c>
    </row>
  </sheetData>
  <sheetProtection/>
  <mergeCells count="13">
    <mergeCell ref="A1:D1"/>
    <mergeCell ref="A2:D2"/>
    <mergeCell ref="A4:D4"/>
    <mergeCell ref="B10:H10"/>
    <mergeCell ref="A13:B13"/>
    <mergeCell ref="A45:B45"/>
    <mergeCell ref="A172:B172"/>
    <mergeCell ref="A54:B54"/>
    <mergeCell ref="A72:B72"/>
    <mergeCell ref="A104:B104"/>
    <mergeCell ref="A113:B113"/>
    <mergeCell ref="A131:B131"/>
    <mergeCell ref="A163:B1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2016-04-26T10:08:47Z</cp:lastPrinted>
  <dcterms:created xsi:type="dcterms:W3CDTF">2008-07-04T06:50:58Z</dcterms:created>
  <dcterms:modified xsi:type="dcterms:W3CDTF">2016-04-26T10:11:56Z</dcterms:modified>
  <cp:category/>
  <cp:version/>
  <cp:contentType/>
  <cp:contentStatus/>
</cp:coreProperties>
</file>