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1000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. o trans. sa povezanim lici" sheetId="8" r:id="rId8"/>
    <sheet name="SU - akcije" sheetId="9" r:id="rId9"/>
    <sheet name="SU - obveznice" sheetId="10" r:id="rId10"/>
    <sheet name="NDG" sheetId="11" r:id="rId11"/>
  </sheets>
  <definedNames>
    <definedName name="_xlnm.Print_Area" localSheetId="0">'bilans stanja'!#REF!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<sst xmlns="http://schemas.openxmlformats.org/spreadsheetml/2006/main" count="1439" uniqueCount="589">
  <si>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</si>
  <si>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</si>
  <si>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</si>
  <si>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</si>
  <si>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</si>
  <si>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</si>
  <si>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</si>
  <si>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</si>
  <si>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</si>
  <si>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</si>
  <si>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</si>
  <si>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</si>
  <si>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</si>
  <si>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</si>
  <si>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</si>
  <si>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</si>
  <si>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</si>
  <si>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</si>
  <si>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</si>
  <si>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</si>
  <si>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</si>
  <si>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</si>
  <si>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</si>
  <si>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</si>
  <si>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</si>
  <si>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</si>
  <si>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</si>
  <si>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</si>
  <si>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</si>
  <si>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</si>
  <si>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</si>
  <si>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</si>
  <si>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</si>
  <si>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</si>
  <si>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</si>
  <si>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</si>
  <si>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</si>
  <si>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</si>
  <si>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</si>
  <si>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</si>
  <si>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</si>
  <si>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</si>
  <si>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</si>
  <si>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</si>
  <si>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</si>
  <si>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</si>
  <si>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</si>
  <si>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</si>
  <si>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</si>
  <si>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</si>
  <si>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</si>
  <si>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</si>
  <si>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</si>
  <si>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</si>
  <si>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</si>
  <si>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</si>
  <si>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</si>
  <si>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</si>
  <si>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</si>
  <si>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</si>
  <si>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</si>
  <si>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</si>
  <si>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</si>
  <si>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</si>
  <si>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</si>
  <si>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</si>
  <si>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</si>
  <si>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</si>
  <si>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</si>
  <si>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</si>
  <si>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</si>
  <si>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</si>
  <si>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</si>
  <si>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</si>
  <si>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</si>
  <si>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</si>
  <si>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</si>
  <si>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</si>
  <si>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</si>
  <si>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</si>
  <si>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</si>
  <si>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</si>
  <si>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</si>
  <si>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</si>
  <si>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</si>
  <si>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</si>
  <si>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</si>
  <si>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</si>
  <si>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</si>
  <si>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</si>
  <si>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</si>
  <si>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</si>
  <si>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</si>
  <si>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</si>
  <si>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</si>
  <si>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</si>
  <si>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</si>
  <si>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</si>
  <si>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</si>
  <si>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</si>
  <si>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</si>
  <si>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</si>
  <si>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</si>
  <si>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</si>
  <si>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</si>
  <si>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</si>
  <si>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</si>
  <si>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</si>
  <si>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</si>
  <si>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</si>
  <si>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</si>
  <si>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</si>
  <si>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</si>
  <si>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</si>
  <si>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</si>
  <si>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</si>
  <si>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</si>
  <si>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</si>
  <si>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</si>
  <si>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</si>
  <si>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</si>
  <si>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</si>
  <si>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</si>
  <si>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</si>
  <si>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</si>
  <si>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</si>
  <si>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</si>
  <si>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</si>
  <si>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</si>
  <si>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</si>
  <si>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</si>
  <si>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</si>
  <si>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</si>
  <si>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</si>
  <si>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</si>
  <si>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</si>
  <si>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</si>
  <si>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</si>
  <si>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</si>
  <si>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</si>
  <si>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</si>
  <si>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</si>
  <si>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</si>
  <si>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</si>
  <si>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</si>
  <si>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</si>
  <si>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</si>
  <si>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</si>
  <si>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</si>
  <si>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</si>
  <si>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</si>
  <si>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</si>
  <si>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</si>
  <si>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</si>
  <si>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</si>
  <si>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</si>
  <si>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</si>
  <si>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</si>
  <si>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</si>
  <si>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</si>
  <si>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</si>
  <si>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</si>
  <si>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</si>
  <si>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</si>
  <si>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</si>
  <si>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</si>
  <si>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</si>
  <si>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</si>
  <si>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</si>
  <si>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</si>
  <si>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</si>
  <si>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</si>
  <si>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</si>
  <si>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</si>
  <si>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</si>
  <si>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</si>
  <si>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</si>
  <si>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</si>
  <si>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</si>
  <si>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</si>
  <si>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</si>
  <si>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</si>
  <si>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</si>
  <si>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</si>
  <si>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</si>
  <si>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</si>
  <si>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</si>
  <si>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</si>
  <si>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</si>
  <si>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</si>
  <si>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</si>
  <si>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</si>
  <si>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</si>
  <si>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vrijednost na dan izvještavanja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</si>
  <si>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</si>
  <si>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</si>
  <si>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</si>
  <si>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</si>
  <si>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</si>
  <si>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</si>
  <si>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</si>
  <si>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</si>
  <si>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</si>
  <si>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</si>
  <si>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</si>
  <si>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</si>
  <si>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</si>
  <si>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</si>
  <si>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</si>
  <si>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</si>
  <si>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</si>
  <si>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</si>
  <si>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</si>
  <si>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</si>
  <si>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</si>
  <si>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</si>
  <si>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</si>
  <si>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</si>
  <si>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</si>
  <si>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</si>
  <si>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</si>
  <si>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</si>
  <si>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</si>
  <si>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</si>
  <si>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</si>
  <si>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</si>
  <si>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</si>
  <si>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</si>
  <si>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</si>
  <si>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</si>
  <si>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</si>
  <si>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</si>
  <si>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</si>
  <si>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</si>
  <si>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</si>
  <si>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</si>
  <si>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</si>
  <si>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</si>
  <si>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</si>
  <si>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</si>
  <si>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</si>
  <si>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</si>
  <si>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</si>
  <si>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</si>
  <si>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</si>
  <si>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</si>
  <si>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</si>
  <si>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</si>
  <si>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</si>
  <si>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</si>
  <si>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</si>
  <si>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</si>
  <si>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</si>
  <si>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</si>
  <si>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</si>
  <si>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</si>
  <si>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</si>
  <si>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</si>
  <si>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</si>
  <si>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</si>
  <si>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</si>
  <si>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</si>
  <si>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</si>
  <si>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</si>
  <si>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</si>
  <si>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</si>
  <si>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</si>
  <si>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</si>
  <si>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</si>
  <si>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</si>
  <si>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</si>
  <si>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</si>
  <si>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</si>
  <si>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</si>
  <si>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</si>
  <si>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</si>
  <si>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</si>
  <si>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</si>
  <si>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</si>
  <si>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</si>
  <si>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</si>
  <si>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</si>
  <si>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</si>
  <si>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</si>
  <si>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</si>
  <si>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</si>
  <si>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</si>
  <si>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</si>
  <si>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</si>
  <si>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</si>
  <si>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</si>
  <si>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</si>
  <si>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</si>
  <si>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</si>
  <si>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</si>
  <si>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</si>
  <si>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</si>
  <si>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</si>
  <si>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</si>
  <si>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</si>
  <si>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</si>
  <si>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</si>
  <si>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</si>
  <si>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</si>
  <si>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</si>
  <si>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</si>
  <si>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</si>
  <si>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</si>
  <si>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</si>
  <si>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</si>
  <si>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</si>
  <si>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</si>
  <si>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</si>
  <si>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</si>
  <si>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</si>
  <si>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</si>
  <si>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</si>
  <si>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</si>
  <si>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</si>
  <si>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</si>
  <si>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</si>
  <si>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</si>
  <si>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</si>
  <si>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</si>
  <si>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</si>
  <si>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</si>
  <si>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</si>
  <si>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</si>
  <si>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</si>
  <si>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</si>
  <si>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</si>
  <si>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</si>
  <si>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</si>
  <si>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</si>
  <si>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</si>
  <si>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</si>
  <si>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</si>
  <si>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</si>
  <si>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</si>
  <si>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</si>
  <si>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</si>
  <si>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</si>
  <si>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</si>
  <si>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</si>
  <si>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</si>
  <si>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</si>
  <si>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</si>
  <si>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</si>
  <si>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</si>
  <si>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</si>
  <si>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</si>
  <si>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</si>
  <si>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</si>
  <si>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</si>
  <si>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</si>
  <si>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</si>
  <si>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</si>
  <si>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</si>
  <si>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</si>
  <si>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</si>
  <si>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</si>
  <si>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</si>
  <si>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</si>
  <si>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</si>
  <si>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</si>
  <si>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</si>
  <si>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</si>
  <si>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</si>
  <si>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</si>
  <si>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</si>
  <si>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</si>
  <si>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</si>
  <si>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</si>
  <si>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</si>
  <si>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</si>
  <si>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</si>
  <si>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</si>
  <si>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</si>
  <si>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</si>
  <si>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</si>
  <si>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</si>
  <si>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</si>
  <si>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</si>
  <si>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</si>
  <si>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</si>
  <si>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</si>
  <si>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</si>
  <si>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</si>
  <si>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</si>
  <si>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</si>
  <si>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</si>
  <si>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</si>
  <si>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</si>
  <si>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</si>
  <si>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</si>
  <si>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</si>
  <si>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</si>
  <si>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</si>
  <si>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</si>
  <si>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</si>
  <si>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</si>
  <si>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</si>
  <si>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</si>
  <si>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</si>
  <si>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</si>
  <si>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</si>
  <si>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</si>
  <si>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</si>
  <si>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</si>
  <si>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</si>
  <si>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</si>
  <si>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</si>
  <si>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</si>
  <si>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</si>
  <si>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</si>
  <si>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</si>
  <si>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</si>
  <si>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</si>
  <si>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</si>
  <si>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</si>
  <si>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</si>
  <si>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</si>
  <si>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</si>
  <si>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</si>
  <si>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</si>
  <si>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</si>
  <si>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</si>
  <si>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</si>
  <si>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</si>
  <si>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</si>
  <si>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</si>
  <si>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</si>
  <si>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</si>
  <si>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</si>
  <si>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</si>
  <si>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</si>
  <si>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</si>
  <si>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</si>
  <si>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</si>
  <si>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</si>
  <si>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</si>
  <si>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M.P </t>
  </si>
  <si>
    <t xml:space="preserve">                                      Lice sa licencom                       (M .P.)</t>
  </si>
  <si>
    <t>Naziv Fonda: ZIF UNIOINVEST FOND AD Bijeljina</t>
  </si>
  <si>
    <t>Registarski broj Fonda: 11031161</t>
  </si>
  <si>
    <t>Naziv Društva za upravljanje Fondom: Društvo za upravljanje IF-ovima "Invest nova" a.d. Bijeljina</t>
  </si>
  <si>
    <t>na dan 30.06.2016. godine</t>
  </si>
  <si>
    <t xml:space="preserve">Dana,30.06.2016. godine                                        </t>
  </si>
  <si>
    <t>od 01.01. do 30.06.2016. godine</t>
  </si>
  <si>
    <t>Matični broj: 1935321</t>
  </si>
  <si>
    <t xml:space="preserve">  za period 30.06.2016. godine</t>
  </si>
  <si>
    <t xml:space="preserve">Dana, 30.06.2016. godine                            </t>
  </si>
  <si>
    <t xml:space="preserve">Dana, 30.06 2016. godine                                   </t>
  </si>
  <si>
    <t xml:space="preserve">                                </t>
  </si>
  <si>
    <t xml:space="preserve">Dana,30.06.2016. godine  </t>
  </si>
  <si>
    <t xml:space="preserve">U Bijeljini                                                Lice sa licencom                                                       </t>
  </si>
  <si>
    <t>za period od 01.01.do 30.06.2016. godine</t>
  </si>
  <si>
    <t>za period 30.06.2016. godine</t>
  </si>
  <si>
    <t xml:space="preserve">Dana, 30.06.2016. godine                                            </t>
  </si>
  <si>
    <t>U Bijeljini                                                    Lice sa licencom           (M .P.)</t>
  </si>
  <si>
    <t xml:space="preserve">Dana, 30.06.2016. godine                                       </t>
  </si>
  <si>
    <t>Dana, 30.06.2016. godine</t>
  </si>
  <si>
    <t>Naziv Fonda: ZIF UNIOINVEST FOND AD BIJELJINA</t>
  </si>
  <si>
    <t>Naziv Društva za upravljanje Fondom: DUF INVEST NOVA AD BIJELJINA</t>
  </si>
  <si>
    <t>IZVJEŠTAJ O STRUKTURI ULAGANJA INVESTICIONOG FONDA - AKCIJE na dan 30.06.2016.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</si>
  <si>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</si>
  <si>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</si>
  <si>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</si>
  <si>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</si>
  <si>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</si>
  <si>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</si>
  <si>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</si>
  <si>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</si>
  <si>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</si>
  <si>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1. Redovne akcije</t>
  </si>
  <si>
    <t>BIRAČ AD ZVORNIK-U STEČAJU</t>
  </si>
  <si>
    <t>BIRA-R-A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</si>
  <si>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</si>
  <si>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</si>
  <si>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</si>
  <si>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</si>
  <si>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</si>
  <si>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</si>
  <si>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ELEKTROPRIVREDA REPUBLIKE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</si>
  <si>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</si>
  <si>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</si>
  <si>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</si>
  <si>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</si>
  <si>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</si>
  <si>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</si>
  <si>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</si>
  <si>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</si>
  <si>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</si>
  <si>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</si>
  <si>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</si>
  <si>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</si>
  <si>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</si>
  <si>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</si>
  <si>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</si>
  <si>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</si>
  <si>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</si>
  <si>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</si>
  <si>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</si>
  <si>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</si>
  <si>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</si>
  <si>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</si>
  <si>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</si>
  <si>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 xml:space="preserve">MH ERS-TREBINJE ZP R I T E  GACKO </t>
  </si>
  <si>
    <t>RITE-R-A</t>
  </si>
  <si>
    <t>RAFINERIJA NAFTE AD BOSANSKI BROD</t>
  </si>
  <si>
    <t>RNAF-R-A</t>
  </si>
  <si>
    <t>R I T E  UGLJEVIK AD UGLJEVIK</t>
  </si>
  <si>
    <t>RTEU-R-A</t>
  </si>
  <si>
    <t>TELEKOM SRPSKE AD BANJA LUKA</t>
  </si>
  <si>
    <t>TLKM-R-A</t>
  </si>
  <si>
    <t>INTESA SANPAOLO BANK DD BIH</t>
  </si>
  <si>
    <t>UPIBR</t>
  </si>
  <si>
    <t>2. Prioritetne akcije</t>
  </si>
  <si>
    <t>3. Akcije zatvorenih investicionih fondova</t>
  </si>
  <si>
    <t>ZIF BLB-PROFIT AD BANJA LUKA</t>
  </si>
  <si>
    <t>BLBP-R-A</t>
  </si>
  <si>
    <t>ZIF BORS INVEST FOND AD BANJA LUKA</t>
  </si>
  <si>
    <t>BRSP-R-A</t>
  </si>
  <si>
    <t>EUROINVESTMENT FOND AD BANJA LUKA</t>
  </si>
  <si>
    <t>EINP-R-A</t>
  </si>
  <si>
    <t>ZIF KRISTAL INVEST FOND AD BANJA LUKA</t>
  </si>
  <si>
    <t>KRIP-R-A</t>
  </si>
  <si>
    <t>ZIF POLARA INVEST FOND AD BANJA LUKA</t>
  </si>
  <si>
    <t>PLRP-R-A</t>
  </si>
  <si>
    <t>ZIF 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</si>
  <si>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</si>
  <si>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</si>
  <si>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</si>
  <si>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</si>
  <si>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</si>
  <si>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 dana 20.07.2016. godine</t>
  </si>
  <si>
    <t>Direktor:</t>
  </si>
  <si>
    <t>IZVJEŠTAJ O STRUKTURI ULAGANJA INVESTICIONOG FONDA - OBVEZNICE na dan 30.06.2016.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</si>
  <si>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</si>
  <si>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</si>
  <si>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</si>
  <si>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</si>
  <si>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</si>
  <si>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</si>
  <si>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</si>
  <si>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</si>
  <si>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</si>
  <si>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</si>
  <si>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</si>
  <si>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</si>
  <si>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</si>
  <si>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</si>
  <si>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</si>
  <si>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</si>
  <si>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</si>
  <si>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</si>
  <si>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</si>
  <si>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</si>
  <si>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</si>
  <si>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</si>
  <si>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</si>
  <si>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</si>
  <si>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</si>
  <si>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</si>
  <si>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27,7267%</t>
  </si>
  <si>
    <t>Registarski broj Fonda:  11031161</t>
  </si>
  <si>
    <t xml:space="preserve">IZVJEŠTAJ O NEREALIZOVANIM DOBICIMA (GUBICIMA) INVESTICIONOG FONDA </t>
  </si>
  <si>
    <t>za period od 01.01.2016. godine do 30.06.2016.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</si>
  <si>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</si>
  <si>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</si>
  <si>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</si>
  <si>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</si>
  <si>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</si>
  <si>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</si>
  <si>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</si>
  <si>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</si>
  <si>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</si>
  <si>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</si>
  <si>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</si>
  <si>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</si>
  <si>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31.01.2016.</t>
  </si>
  <si>
    <t>Akcije ZIF-ova</t>
  </si>
  <si>
    <t>UKUPNO</t>
  </si>
  <si>
    <t>28.02.2016.</t>
  </si>
  <si>
    <t>31.03.2016.</t>
  </si>
  <si>
    <t>30.04.2016.</t>
  </si>
  <si>
    <t>31.05.2016.</t>
  </si>
  <si>
    <t>30.06.2016.</t>
  </si>
  <si>
    <t>DIREKTOR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</si>
</sst>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3" fillId="0" borderId="0" xfId="45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60" applyFont="1" applyFill="1" applyAlignment="1">
      <alignment horizontal="left"/>
      <protection/>
    </xf>
    <xf numFmtId="0" fontId="3" fillId="0" borderId="0" xfId="60" applyFont="1" applyFill="1">
      <alignment/>
      <protection/>
    </xf>
    <xf numFmtId="0" fontId="0" fillId="0" borderId="0" xfId="58" applyFill="1" applyAlignment="1">
      <alignment/>
      <protection/>
    </xf>
    <xf numFmtId="0" fontId="0" fillId="0" borderId="0" xfId="58" applyFill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58" applyFont="1" applyFill="1" applyAlignment="1">
      <alignment/>
      <protection/>
    </xf>
    <xf numFmtId="0" fontId="3" fillId="0" borderId="0" xfId="60" applyFont="1" applyFill="1" applyAlignment="1">
      <alignment horizontal="left"/>
      <protection/>
    </xf>
    <xf numFmtId="0" fontId="25" fillId="0" borderId="0" xfId="60" applyFont="1" applyFill="1">
      <alignment/>
      <protection/>
    </xf>
    <xf numFmtId="3" fontId="25" fillId="0" borderId="0" xfId="60" applyNumberFormat="1" applyFont="1" applyFill="1">
      <alignment/>
      <protection/>
    </xf>
    <xf numFmtId="196" fontId="25" fillId="0" borderId="0" xfId="60" applyNumberFormat="1" applyFont="1" applyFill="1">
      <alignment/>
      <protection/>
    </xf>
    <xf numFmtId="0" fontId="25" fillId="0" borderId="16" xfId="60" applyFont="1" applyFill="1" applyBorder="1" applyAlignment="1">
      <alignment horizontal="center"/>
      <protection/>
    </xf>
    <xf numFmtId="0" fontId="25" fillId="0" borderId="12" xfId="60" applyFont="1" applyFill="1" applyBorder="1" applyAlignment="1">
      <alignment horizontal="center"/>
      <protection/>
    </xf>
    <xf numFmtId="0" fontId="25" fillId="0" borderId="14" xfId="60" applyFont="1" applyFill="1" applyBorder="1" applyAlignment="1">
      <alignment horizontal="center"/>
      <protection/>
    </xf>
    <xf numFmtId="3" fontId="25" fillId="0" borderId="14" xfId="60" applyNumberFormat="1" applyFont="1" applyFill="1" applyBorder="1" applyAlignment="1">
      <alignment horizontal="center" vertical="center" wrapText="1"/>
      <protection/>
    </xf>
    <xf numFmtId="196" fontId="25" fillId="0" borderId="14" xfId="60" applyNumberFormat="1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4" fontId="25" fillId="0" borderId="14" xfId="60" applyNumberFormat="1" applyFont="1" applyFill="1" applyBorder="1" applyAlignment="1">
      <alignment horizontal="center" vertical="center" wrapText="1"/>
      <protection/>
    </xf>
    <xf numFmtId="198" fontId="25" fillId="0" borderId="18" xfId="60" applyNumberFormat="1" applyFont="1" applyFill="1" applyBorder="1" applyAlignment="1">
      <alignment horizontal="center" vertical="center" wrapText="1"/>
      <protection/>
    </xf>
    <xf numFmtId="198" fontId="25" fillId="0" borderId="14" xfId="60" applyNumberFormat="1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/>
      <protection/>
    </xf>
    <xf numFmtId="0" fontId="25" fillId="0" borderId="11" xfId="60" applyFont="1" applyFill="1" applyBorder="1" applyAlignment="1">
      <alignment horizontal="center"/>
      <protection/>
    </xf>
    <xf numFmtId="3" fontId="25" fillId="0" borderId="11" xfId="60" applyNumberFormat="1" applyFont="1" applyFill="1" applyBorder="1" applyAlignment="1">
      <alignment horizontal="center" vertical="center" wrapText="1"/>
      <protection/>
    </xf>
    <xf numFmtId="196" fontId="25" fillId="0" borderId="11" xfId="60" applyNumberFormat="1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4" fontId="25" fillId="0" borderId="11" xfId="60" applyNumberFormat="1" applyFont="1" applyFill="1" applyBorder="1" applyAlignment="1">
      <alignment horizontal="center" vertical="center" wrapText="1"/>
      <protection/>
    </xf>
    <xf numFmtId="198" fontId="25" fillId="0" borderId="19" xfId="60" applyNumberFormat="1" applyFont="1" applyFill="1" applyBorder="1" applyAlignment="1">
      <alignment horizontal="center" vertical="center" wrapText="1"/>
      <protection/>
    </xf>
    <xf numFmtId="198" fontId="25" fillId="0" borderId="11" xfId="60" applyNumberFormat="1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/>
      <protection/>
    </xf>
    <xf numFmtId="0" fontId="25" fillId="0" borderId="15" xfId="60" applyFont="1" applyFill="1" applyBorder="1" applyAlignment="1">
      <alignment horizontal="center" vertical="center"/>
      <protection/>
    </xf>
    <xf numFmtId="0" fontId="25" fillId="0" borderId="15" xfId="60" applyFont="1" applyFill="1" applyBorder="1" applyAlignment="1">
      <alignment horizontal="center" vertical="center" wrapText="1"/>
      <protection/>
    </xf>
    <xf numFmtId="3" fontId="25" fillId="0" borderId="15" xfId="60" applyNumberFormat="1" applyFont="1" applyFill="1" applyBorder="1" applyAlignment="1">
      <alignment horizontal="center" vertical="center" wrapText="1"/>
      <protection/>
    </xf>
    <xf numFmtId="196" fontId="25" fillId="0" borderId="15" xfId="60" applyNumberFormat="1" applyFont="1" applyFill="1" applyBorder="1" applyAlignment="1">
      <alignment horizontal="center" vertical="center" wrapText="1"/>
      <protection/>
    </xf>
    <xf numFmtId="4" fontId="25" fillId="0" borderId="15" xfId="60" applyNumberFormat="1" applyFont="1" applyFill="1" applyBorder="1" applyAlignment="1">
      <alignment horizontal="center" vertical="center" wrapText="1"/>
      <protection/>
    </xf>
    <xf numFmtId="198" fontId="25" fillId="0" borderId="20" xfId="60" applyNumberFormat="1" applyFont="1" applyFill="1" applyBorder="1" applyAlignment="1">
      <alignment horizontal="center" vertical="center" wrapText="1"/>
      <protection/>
    </xf>
    <xf numFmtId="198" fontId="25" fillId="0" borderId="15" xfId="60" applyNumberFormat="1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/>
      <protection/>
    </xf>
    <xf numFmtId="0" fontId="25" fillId="0" borderId="12" xfId="60" applyFont="1" applyFill="1" applyBorder="1" applyAlignment="1">
      <alignment horizontal="center" vertical="center"/>
      <protection/>
    </xf>
    <xf numFmtId="0" fontId="25" fillId="0" borderId="15" xfId="60" applyFont="1" applyFill="1" applyBorder="1" applyAlignment="1">
      <alignment horizontal="center"/>
      <protection/>
    </xf>
    <xf numFmtId="3" fontId="25" fillId="0" borderId="15" xfId="60" applyNumberFormat="1" applyFont="1" applyFill="1" applyBorder="1" applyAlignment="1">
      <alignment horizontal="center" vertical="center" wrapText="1"/>
      <protection/>
    </xf>
    <xf numFmtId="0" fontId="25" fillId="0" borderId="15" xfId="60" applyNumberFormat="1" applyFont="1" applyFill="1" applyBorder="1" applyAlignment="1">
      <alignment horizontal="center" vertical="center" wrapText="1"/>
      <protection/>
    </xf>
    <xf numFmtId="0" fontId="25" fillId="0" borderId="15" xfId="60" applyFont="1" applyFill="1" applyBorder="1" applyAlignment="1">
      <alignment horizontal="center" vertical="center" wrapText="1"/>
      <protection/>
    </xf>
    <xf numFmtId="0" fontId="25" fillId="0" borderId="15" xfId="60" applyNumberFormat="1" applyFont="1" applyFill="1" applyBorder="1" applyAlignment="1">
      <alignment vertical="center" wrapText="1"/>
      <protection/>
    </xf>
    <xf numFmtId="0" fontId="26" fillId="0" borderId="16" xfId="60" applyFont="1" applyFill="1" applyBorder="1" applyAlignment="1">
      <alignment vertical="center" wrapText="1"/>
      <protection/>
    </xf>
    <xf numFmtId="0" fontId="26" fillId="0" borderId="10" xfId="60" applyFont="1" applyFill="1" applyBorder="1" applyAlignment="1">
      <alignment vertical="center" wrapText="1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3" fontId="25" fillId="0" borderId="17" xfId="60" applyNumberFormat="1" applyFont="1" applyFill="1" applyBorder="1" applyAlignment="1">
      <alignment vertical="center" wrapText="1"/>
      <protection/>
    </xf>
    <xf numFmtId="196" fontId="25" fillId="0" borderId="17" xfId="60" applyNumberFormat="1" applyFont="1" applyFill="1" applyBorder="1" applyAlignment="1">
      <alignment vertical="center" wrapText="1"/>
      <protection/>
    </xf>
    <xf numFmtId="0" fontId="25" fillId="0" borderId="17" xfId="60" applyFont="1" applyFill="1" applyBorder="1" applyAlignment="1">
      <alignment vertical="center" wrapText="1"/>
      <protection/>
    </xf>
    <xf numFmtId="4" fontId="25" fillId="0" borderId="17" xfId="60" applyNumberFormat="1" applyFont="1" applyFill="1" applyBorder="1" applyAlignment="1">
      <alignment vertical="center" wrapText="1"/>
      <protection/>
    </xf>
    <xf numFmtId="198" fontId="25" fillId="0" borderId="17" xfId="60" applyNumberFormat="1" applyFont="1" applyFill="1" applyBorder="1" applyAlignment="1">
      <alignment vertical="center" wrapText="1"/>
      <protection/>
    </xf>
    <xf numFmtId="198" fontId="25" fillId="0" borderId="12" xfId="60" applyNumberFormat="1" applyFont="1" applyFill="1" applyBorder="1" applyAlignment="1">
      <alignment vertical="center" wrapText="1"/>
      <protection/>
    </xf>
    <xf numFmtId="0" fontId="25" fillId="0" borderId="16" xfId="60" applyFont="1" applyFill="1" applyBorder="1" applyAlignment="1">
      <alignment vertical="center"/>
      <protection/>
    </xf>
    <xf numFmtId="0" fontId="25" fillId="0" borderId="10" xfId="60" applyFont="1" applyFill="1" applyBorder="1" applyAlignment="1">
      <alignment vertical="center"/>
      <protection/>
    </xf>
    <xf numFmtId="0" fontId="25" fillId="0" borderId="10" xfId="60" applyFont="1" applyFill="1" applyBorder="1" applyAlignment="1">
      <alignment horizontal="center" vertical="center"/>
      <protection/>
    </xf>
    <xf numFmtId="3" fontId="25" fillId="0" borderId="10" xfId="60" applyNumberFormat="1" applyFont="1" applyFill="1" applyBorder="1" applyAlignment="1">
      <alignment vertical="center"/>
      <protection/>
    </xf>
    <xf numFmtId="196" fontId="25" fillId="0" borderId="10" xfId="60" applyNumberFormat="1" applyFont="1" applyFill="1" applyBorder="1" applyAlignment="1">
      <alignment vertical="center"/>
      <protection/>
    </xf>
    <xf numFmtId="4" fontId="25" fillId="0" borderId="10" xfId="60" applyNumberFormat="1" applyFont="1" applyFill="1" applyBorder="1" applyAlignment="1">
      <alignment vertical="center"/>
      <protection/>
    </xf>
    <xf numFmtId="198" fontId="25" fillId="0" borderId="10" xfId="60" applyNumberFormat="1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/>
      <protection/>
    </xf>
    <xf numFmtId="0" fontId="3" fillId="0" borderId="16" xfId="58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196" fontId="3" fillId="0" borderId="10" xfId="58" applyNumberFormat="1" applyFont="1" applyFill="1" applyBorder="1" applyAlignment="1">
      <alignment horizontal="right"/>
      <protection/>
    </xf>
    <xf numFmtId="207" fontId="3" fillId="0" borderId="10" xfId="58" applyNumberFormat="1" applyFont="1" applyFill="1" applyBorder="1" applyAlignment="1">
      <alignment horizontal="right"/>
      <protection/>
    </xf>
    <xf numFmtId="208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vertical="center" wrapText="1"/>
      <protection/>
    </xf>
    <xf numFmtId="197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25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right" vertical="top" wrapText="1"/>
      <protection/>
    </xf>
    <xf numFmtId="3" fontId="25" fillId="0" borderId="10" xfId="60" applyNumberFormat="1" applyFont="1" applyFill="1" applyBorder="1" applyAlignment="1">
      <alignment horizontal="center"/>
      <protection/>
    </xf>
    <xf numFmtId="196" fontId="26" fillId="0" borderId="10" xfId="60" applyNumberFormat="1" applyFont="1" applyFill="1" applyBorder="1" applyAlignment="1">
      <alignment horizontal="right" vertical="top" wrapText="1"/>
      <protection/>
    </xf>
    <xf numFmtId="4" fontId="26" fillId="0" borderId="10" xfId="60" applyNumberFormat="1" applyFont="1" applyFill="1" applyBorder="1" applyAlignment="1">
      <alignment horizontal="right" vertical="top" wrapText="1"/>
      <protection/>
    </xf>
    <xf numFmtId="1" fontId="25" fillId="0" borderId="10" xfId="60" applyNumberFormat="1" applyFont="1" applyFill="1" applyBorder="1" applyAlignment="1">
      <alignment horizontal="center"/>
      <protection/>
    </xf>
    <xf numFmtId="1" fontId="25" fillId="0" borderId="10" xfId="60" applyNumberFormat="1" applyFont="1" applyFill="1" applyBorder="1">
      <alignment/>
      <protection/>
    </xf>
    <xf numFmtId="4" fontId="26" fillId="0" borderId="10" xfId="60" applyNumberFormat="1" applyFont="1" applyFill="1" applyBorder="1" applyAlignment="1">
      <alignment vertical="top" wrapText="1"/>
      <protection/>
    </xf>
    <xf numFmtId="209" fontId="25" fillId="0" borderId="10" xfId="60" applyNumberFormat="1" applyFont="1" applyFill="1" applyBorder="1">
      <alignment/>
      <protection/>
    </xf>
    <xf numFmtId="198" fontId="26" fillId="0" borderId="10" xfId="60" applyNumberFormat="1" applyFont="1" applyFill="1" applyBorder="1" applyAlignment="1">
      <alignment horizontal="right" vertical="top" wrapText="1"/>
      <protection/>
    </xf>
    <xf numFmtId="210" fontId="25" fillId="0" borderId="10" xfId="60" applyNumberFormat="1" applyFont="1" applyFill="1" applyBorder="1">
      <alignment/>
      <protection/>
    </xf>
    <xf numFmtId="211" fontId="26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horizontal="right" vertical="top" wrapText="1"/>
      <protection/>
    </xf>
    <xf numFmtId="4" fontId="3" fillId="0" borderId="10" xfId="60" applyNumberFormat="1" applyFont="1" applyFill="1" applyBorder="1">
      <alignment/>
      <protection/>
    </xf>
    <xf numFmtId="210" fontId="25" fillId="0" borderId="10" xfId="60" applyNumberFormat="1" applyFont="1" applyFill="1" applyBorder="1" applyAlignment="1">
      <alignment horizontal="center"/>
      <protection/>
    </xf>
    <xf numFmtId="1" fontId="25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0" fontId="3" fillId="0" borderId="10" xfId="58" applyFont="1" applyFill="1" applyBorder="1" applyAlignment="1">
      <alignment horizontal="right"/>
      <protection/>
    </xf>
    <xf numFmtId="197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196" fontId="3" fillId="0" borderId="10" xfId="58" applyNumberFormat="1" applyFont="1" applyFill="1" applyBorder="1">
      <alignment/>
      <protection/>
    </xf>
    <xf numFmtId="211" fontId="3" fillId="0" borderId="10" xfId="58" applyNumberFormat="1" applyFont="1" applyFill="1" applyBorder="1">
      <alignment/>
      <protection/>
    </xf>
    <xf numFmtId="197" fontId="3" fillId="0" borderId="10" xfId="58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6" fontId="26" fillId="0" borderId="10" xfId="60" applyNumberFormat="1" applyFont="1" applyFill="1" applyBorder="1" applyAlignment="1">
      <alignment vertical="top" wrapText="1"/>
      <protection/>
    </xf>
    <xf numFmtId="4" fontId="26" fillId="0" borderId="10" xfId="58" applyNumberFormat="1" applyFont="1" applyFill="1" applyBorder="1">
      <alignment/>
      <protection/>
    </xf>
    <xf numFmtId="198" fontId="26" fillId="0" borderId="10" xfId="60" applyNumberFormat="1" applyFont="1" applyFill="1" applyBorder="1" applyAlignment="1">
      <alignment vertical="top" wrapText="1"/>
      <protection/>
    </xf>
    <xf numFmtId="197" fontId="26" fillId="0" borderId="10" xfId="58" applyNumberFormat="1" applyFont="1" applyFill="1" applyBorder="1" applyAlignment="1">
      <alignment horizontal="right"/>
      <protection/>
    </xf>
    <xf numFmtId="0" fontId="26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198" fontId="3" fillId="0" borderId="10" xfId="60" applyNumberFormat="1" applyFont="1" applyFill="1" applyBorder="1" applyAlignment="1">
      <alignment vertical="top" wrapText="1"/>
      <protection/>
    </xf>
    <xf numFmtId="3" fontId="25" fillId="0" borderId="10" xfId="60" applyNumberFormat="1" applyFont="1" applyFill="1" applyBorder="1" applyAlignment="1">
      <alignment/>
      <protection/>
    </xf>
    <xf numFmtId="196" fontId="25" fillId="0" borderId="10" xfId="60" applyNumberFormat="1" applyFont="1" applyFill="1" applyBorder="1" applyAlignment="1">
      <alignment/>
      <protection/>
    </xf>
    <xf numFmtId="4" fontId="26" fillId="0" borderId="10" xfId="60" applyNumberFormat="1" applyFont="1" applyFill="1" applyBorder="1" applyAlignment="1">
      <alignment/>
      <protection/>
    </xf>
    <xf numFmtId="198" fontId="25" fillId="0" borderId="10" xfId="60" applyNumberFormat="1" applyFont="1" applyFill="1" applyBorder="1" applyAlignment="1">
      <alignment/>
      <protection/>
    </xf>
    <xf numFmtId="198" fontId="26" fillId="0" borderId="10" xfId="60" applyNumberFormat="1" applyFont="1" applyFill="1" applyBorder="1" applyAlignment="1">
      <alignment/>
      <protection/>
    </xf>
    <xf numFmtId="0" fontId="25" fillId="0" borderId="16" xfId="60" applyFont="1" applyFill="1" applyBorder="1" applyAlignment="1">
      <alignment/>
      <protection/>
    </xf>
    <xf numFmtId="0" fontId="25" fillId="0" borderId="17" xfId="60" applyFont="1" applyFill="1" applyBorder="1" applyAlignment="1">
      <alignment/>
      <protection/>
    </xf>
    <xf numFmtId="207" fontId="26" fillId="0" borderId="10" xfId="60" applyNumberFormat="1" applyFont="1" applyFill="1" applyBorder="1">
      <alignment/>
      <protection/>
    </xf>
    <xf numFmtId="196" fontId="25" fillId="0" borderId="10" xfId="60" applyNumberFormat="1" applyFont="1" applyFill="1" applyBorder="1">
      <alignment/>
      <protection/>
    </xf>
    <xf numFmtId="198" fontId="26" fillId="0" borderId="10" xfId="60" applyNumberFormat="1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26" fillId="0" borderId="16" xfId="60" applyFont="1" applyFill="1" applyBorder="1" applyAlignment="1">
      <alignment/>
      <protection/>
    </xf>
    <xf numFmtId="0" fontId="26" fillId="0" borderId="17" xfId="60" applyFont="1" applyFill="1" applyBorder="1" applyAlignment="1">
      <alignment/>
      <protection/>
    </xf>
    <xf numFmtId="3" fontId="26" fillId="0" borderId="10" xfId="60" applyNumberFormat="1" applyFont="1" applyFill="1" applyBorder="1" applyAlignment="1">
      <alignment/>
      <protection/>
    </xf>
    <xf numFmtId="196" fontId="26" fillId="0" borderId="10" xfId="60" applyNumberFormat="1" applyFont="1" applyFill="1" applyBorder="1" applyAlignment="1">
      <alignment/>
      <protection/>
    </xf>
    <xf numFmtId="4" fontId="26" fillId="0" borderId="10" xfId="61" applyNumberFormat="1" applyFont="1" applyFill="1" applyBorder="1">
      <alignment/>
      <protection/>
    </xf>
    <xf numFmtId="197" fontId="26" fillId="0" borderId="10" xfId="65" applyNumberFormat="1" applyFont="1" applyFill="1" applyBorder="1" applyAlignment="1">
      <alignment horizontal="right"/>
    </xf>
    <xf numFmtId="0" fontId="48" fillId="0" borderId="0" xfId="58" applyFont="1" applyFill="1">
      <alignment/>
      <protection/>
    </xf>
    <xf numFmtId="0" fontId="49" fillId="0" borderId="0" xfId="58" applyFont="1" applyFill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96" fontId="3" fillId="0" borderId="0" xfId="58" applyNumberFormat="1" applyFont="1" applyFill="1">
      <alignment/>
      <protection/>
    </xf>
    <xf numFmtId="4" fontId="3" fillId="0" borderId="0" xfId="58" applyNumberFormat="1" applyFont="1" applyFill="1" applyAlignment="1">
      <alignment/>
      <protection/>
    </xf>
    <xf numFmtId="198" fontId="3" fillId="0" borderId="0" xfId="58" applyNumberFormat="1" applyFont="1" applyFill="1">
      <alignment/>
      <protection/>
    </xf>
    <xf numFmtId="0" fontId="0" fillId="0" borderId="0" xfId="58">
      <alignment/>
      <protection/>
    </xf>
    <xf numFmtId="0" fontId="25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3" fillId="0" borderId="0" xfId="58" applyFont="1">
      <alignment/>
      <protection/>
    </xf>
    <xf numFmtId="0" fontId="25" fillId="0" borderId="16" xfId="58" applyFont="1" applyFill="1" applyBorder="1" applyAlignment="1">
      <alignment horizontal="center"/>
      <protection/>
    </xf>
    <xf numFmtId="0" fontId="25" fillId="0" borderId="17" xfId="58" applyFont="1" applyFill="1" applyBorder="1" applyAlignment="1">
      <alignment horizontal="center"/>
      <protection/>
    </xf>
    <xf numFmtId="0" fontId="25" fillId="0" borderId="12" xfId="58" applyFont="1" applyFill="1" applyBorder="1" applyAlignment="1">
      <alignment horizontal="center"/>
      <protection/>
    </xf>
    <xf numFmtId="0" fontId="25" fillId="0" borderId="14" xfId="58" applyFont="1" applyFill="1" applyBorder="1" applyAlignment="1">
      <alignment horizontal="center"/>
      <protection/>
    </xf>
    <xf numFmtId="0" fontId="25" fillId="0" borderId="18" xfId="58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>
      <alignment horizontal="center" vertical="center" wrapText="1"/>
      <protection/>
    </xf>
    <xf numFmtId="0" fontId="25" fillId="0" borderId="18" xfId="58" applyFont="1" applyFill="1" applyBorder="1" applyAlignment="1">
      <alignment horizontal="center" vertical="center"/>
      <protection/>
    </xf>
    <xf numFmtId="0" fontId="25" fillId="0" borderId="21" xfId="58" applyFont="1" applyFill="1" applyBorder="1" applyAlignment="1">
      <alignment horizontal="center" vertical="center"/>
      <protection/>
    </xf>
    <xf numFmtId="0" fontId="25" fillId="0" borderId="22" xfId="58" applyFont="1" applyFill="1" applyBorder="1" applyAlignment="1">
      <alignment horizontal="center" vertical="center"/>
      <protection/>
    </xf>
    <xf numFmtId="0" fontId="25" fillId="0" borderId="11" xfId="58" applyFont="1" applyFill="1" applyBorder="1" applyAlignment="1">
      <alignment horizontal="center"/>
      <protection/>
    </xf>
    <xf numFmtId="0" fontId="25" fillId="0" borderId="19" xfId="58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5" fillId="0" borderId="19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25" fillId="0" borderId="23" xfId="58" applyFont="1" applyFill="1" applyBorder="1" applyAlignment="1">
      <alignment horizontal="center" vertical="center"/>
      <protection/>
    </xf>
    <xf numFmtId="0" fontId="25" fillId="0" borderId="20" xfId="58" applyFont="1" applyFill="1" applyBorder="1" applyAlignment="1">
      <alignment horizontal="center" vertical="center"/>
      <protection/>
    </xf>
    <xf numFmtId="0" fontId="25" fillId="0" borderId="13" xfId="58" applyFont="1" applyFill="1" applyBorder="1" applyAlignment="1">
      <alignment horizontal="center" vertical="center"/>
      <protection/>
    </xf>
    <xf numFmtId="0" fontId="25" fillId="0" borderId="24" xfId="58" applyFont="1" applyFill="1" applyBorder="1" applyAlignment="1">
      <alignment horizontal="center" vertical="center"/>
      <protection/>
    </xf>
    <xf numFmtId="0" fontId="25" fillId="0" borderId="20" xfId="58" applyFont="1" applyFill="1" applyBorder="1" applyAlignment="1">
      <alignment horizontal="center" vertical="center" wrapText="1"/>
      <protection/>
    </xf>
    <xf numFmtId="0" fontId="25" fillId="0" borderId="15" xfId="58" applyFont="1" applyFill="1" applyBorder="1" applyAlignment="1">
      <alignment horizontal="center" vertical="center" wrapText="1"/>
      <protection/>
    </xf>
    <xf numFmtId="0" fontId="25" fillId="0" borderId="16" xfId="58" applyFont="1" applyFill="1" applyBorder="1" applyAlignment="1">
      <alignment horizontal="center" vertical="center"/>
      <protection/>
    </xf>
    <xf numFmtId="0" fontId="25" fillId="0" borderId="17" xfId="58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>
      <alignment horizontal="center" vertical="center"/>
      <protection/>
    </xf>
    <xf numFmtId="0" fontId="25" fillId="0" borderId="15" xfId="58" applyFont="1" applyFill="1" applyBorder="1" applyAlignment="1">
      <alignment horizontal="center"/>
      <protection/>
    </xf>
    <xf numFmtId="0" fontId="25" fillId="0" borderId="20" xfId="58" applyFont="1" applyFill="1" applyBorder="1" applyAlignment="1">
      <alignment horizontal="center" vertical="center" wrapText="1"/>
      <protection/>
    </xf>
    <xf numFmtId="0" fontId="25" fillId="0" borderId="15" xfId="58" applyFont="1" applyFill="1" applyBorder="1" applyAlignment="1">
      <alignment horizontal="center" vertical="center" wrapText="1"/>
      <protection/>
    </xf>
    <xf numFmtId="0" fontId="25" fillId="0" borderId="0" xfId="58" applyFont="1" applyBorder="1" applyAlignment="1">
      <alignment vertical="center"/>
      <protection/>
    </xf>
    <xf numFmtId="0" fontId="26" fillId="0" borderId="16" xfId="58" applyFont="1" applyFill="1" applyBorder="1" applyAlignment="1">
      <alignment horizontal="left" vertical="center" wrapText="1"/>
      <protection/>
    </xf>
    <xf numFmtId="0" fontId="26" fillId="0" borderId="17" xfId="58" applyFont="1" applyFill="1" applyBorder="1" applyAlignment="1">
      <alignment horizontal="left" vertical="center" wrapText="1"/>
      <protection/>
    </xf>
    <xf numFmtId="0" fontId="26" fillId="0" borderId="12" xfId="58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vertical="center" wrapText="1"/>
      <protection/>
    </xf>
    <xf numFmtId="0" fontId="25" fillId="0" borderId="0" xfId="58" applyFont="1" applyBorder="1" applyAlignment="1">
      <alignment horizontal="left" vertical="center"/>
      <protection/>
    </xf>
    <xf numFmtId="0" fontId="25" fillId="0" borderId="16" xfId="58" applyFont="1" applyFill="1" applyBorder="1" applyAlignment="1">
      <alignment horizontal="left" vertical="center"/>
      <protection/>
    </xf>
    <xf numFmtId="0" fontId="25" fillId="0" borderId="17" xfId="58" applyFont="1" applyFill="1" applyBorder="1" applyAlignment="1">
      <alignment horizontal="left" vertical="center"/>
      <protection/>
    </xf>
    <xf numFmtId="0" fontId="25" fillId="0" borderId="10" xfId="58" applyFont="1" applyFill="1" applyBorder="1" applyAlignment="1">
      <alignment vertical="center"/>
      <protection/>
    </xf>
    <xf numFmtId="0" fontId="25" fillId="0" borderId="16" xfId="58" applyFont="1" applyFill="1" applyBorder="1" applyAlignment="1">
      <alignment horizontal="left" vertical="center" wrapText="1"/>
      <protection/>
    </xf>
    <xf numFmtId="0" fontId="25" fillId="0" borderId="17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25" fillId="0" borderId="17" xfId="58" applyFont="1" applyFill="1" applyBorder="1" applyAlignment="1">
      <alignment vertical="center"/>
      <protection/>
    </xf>
    <xf numFmtId="0" fontId="3" fillId="0" borderId="16" xfId="58" applyFont="1" applyFill="1" applyBorder="1" applyAlignment="1">
      <alignment horizontal="left"/>
      <protection/>
    </xf>
    <xf numFmtId="0" fontId="3" fillId="0" borderId="17" xfId="58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198" fontId="3" fillId="0" borderId="10" xfId="58" applyNumberFormat="1" applyFont="1" applyFill="1" applyBorder="1" applyAlignment="1">
      <alignment horizontal="right"/>
      <protection/>
    </xf>
    <xf numFmtId="4" fontId="3" fillId="0" borderId="11" xfId="58" applyNumberFormat="1" applyFont="1" applyFill="1" applyBorder="1" applyAlignment="1">
      <alignment horizontal="right"/>
      <protection/>
    </xf>
    <xf numFmtId="198" fontId="3" fillId="0" borderId="11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center"/>
      <protection/>
    </xf>
    <xf numFmtId="4" fontId="26" fillId="0" borderId="10" xfId="58" applyNumberFormat="1" applyFont="1" applyFill="1" applyBorder="1" applyAlignment="1">
      <alignment vertical="top" wrapText="1"/>
      <protection/>
    </xf>
    <xf numFmtId="198" fontId="3" fillId="0" borderId="10" xfId="58" applyNumberFormat="1" applyFont="1" applyFill="1" applyBorder="1" applyAlignment="1">
      <alignment vertical="top" wrapText="1"/>
      <protection/>
    </xf>
    <xf numFmtId="196" fontId="26" fillId="0" borderId="10" xfId="58" applyNumberFormat="1" applyFont="1" applyFill="1" applyBorder="1" applyAlignment="1">
      <alignment vertical="top" wrapText="1"/>
      <protection/>
    </xf>
    <xf numFmtId="0" fontId="26" fillId="0" borderId="10" xfId="58" applyFont="1" applyFill="1" applyBorder="1" applyAlignment="1">
      <alignment horizontal="left"/>
      <protection/>
    </xf>
    <xf numFmtId="4" fontId="25" fillId="0" borderId="10" xfId="58" applyNumberFormat="1" applyFont="1" applyFill="1" applyBorder="1" applyAlignment="1">
      <alignment/>
      <protection/>
    </xf>
    <xf numFmtId="1" fontId="25" fillId="0" borderId="10" xfId="58" applyNumberFormat="1" applyFont="1" applyFill="1" applyBorder="1" applyAlignment="1">
      <alignment/>
      <protection/>
    </xf>
    <xf numFmtId="207" fontId="25" fillId="0" borderId="10" xfId="58" applyNumberFormat="1" applyFont="1" applyFill="1" applyBorder="1">
      <alignment/>
      <protection/>
    </xf>
    <xf numFmtId="1" fontId="25" fillId="0" borderId="10" xfId="58" applyNumberFormat="1" applyFont="1" applyFill="1" applyBorder="1">
      <alignment/>
      <protection/>
    </xf>
    <xf numFmtId="3" fontId="25" fillId="0" borderId="10" xfId="58" applyNumberFormat="1" applyFont="1" applyFill="1" applyBorder="1">
      <alignment/>
      <protection/>
    </xf>
    <xf numFmtId="4" fontId="25" fillId="0" borderId="10" xfId="58" applyNumberFormat="1" applyFont="1" applyFill="1" applyBorder="1" applyAlignment="1">
      <alignment horizontal="right"/>
      <protection/>
    </xf>
    <xf numFmtId="1" fontId="25" fillId="0" borderId="10" xfId="58" applyNumberFormat="1" applyFont="1" applyFill="1" applyBorder="1" applyAlignment="1">
      <alignment horizontal="right"/>
      <protection/>
    </xf>
    <xf numFmtId="49" fontId="25" fillId="0" borderId="10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left"/>
      <protection/>
    </xf>
    <xf numFmtId="0" fontId="25" fillId="0" borderId="10" xfId="58" applyFont="1" applyFill="1" applyBorder="1" applyAlignment="1">
      <alignment/>
      <protection/>
    </xf>
    <xf numFmtId="3" fontId="25" fillId="0" borderId="10" xfId="58" applyNumberFormat="1" applyFont="1" applyFill="1" applyBorder="1" applyAlignment="1">
      <alignment/>
      <protection/>
    </xf>
    <xf numFmtId="4" fontId="26" fillId="0" borderId="10" xfId="58" applyNumberFormat="1" applyFont="1" applyFill="1" applyBorder="1" applyAlignment="1">
      <alignment/>
      <protection/>
    </xf>
    <xf numFmtId="207" fontId="26" fillId="0" borderId="10" xfId="58" applyNumberFormat="1" applyFont="1" applyFill="1" applyBorder="1">
      <alignment/>
      <protection/>
    </xf>
    <xf numFmtId="49" fontId="26" fillId="0" borderId="10" xfId="58" applyNumberFormat="1" applyFont="1" applyFill="1" applyBorder="1" applyAlignment="1">
      <alignment horizontal="right"/>
      <protection/>
    </xf>
    <xf numFmtId="10" fontId="3" fillId="0" borderId="0" xfId="58" applyNumberFormat="1" applyFont="1" applyFill="1">
      <alignment/>
      <protection/>
    </xf>
    <xf numFmtId="0" fontId="50" fillId="0" borderId="0" xfId="58" applyFont="1" applyFill="1">
      <alignment/>
      <protection/>
    </xf>
    <xf numFmtId="0" fontId="3" fillId="0" borderId="0" xfId="59" applyFont="1" applyFill="1" applyAlignment="1">
      <alignment horizontal="left"/>
      <protection/>
    </xf>
    <xf numFmtId="0" fontId="0" fillId="0" borderId="0" xfId="59" applyFill="1">
      <alignment/>
      <protection/>
    </xf>
    <xf numFmtId="0" fontId="3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/>
      <protection/>
    </xf>
    <xf numFmtId="0" fontId="0" fillId="0" borderId="0" xfId="59" applyFill="1" applyAlignment="1">
      <alignment horizontal="left"/>
      <protection/>
    </xf>
    <xf numFmtId="0" fontId="0" fillId="0" borderId="0" xfId="60" applyFill="1">
      <alignment/>
      <protection/>
    </xf>
    <xf numFmtId="0" fontId="0" fillId="0" borderId="0" xfId="59" applyFill="1" applyAlignment="1">
      <alignment horizontal="center"/>
      <protection/>
    </xf>
    <xf numFmtId="0" fontId="0" fillId="0" borderId="0" xfId="59" applyFill="1" applyAlignment="1">
      <alignment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ill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 vertical="top" wrapText="1" indent="3"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0" fontId="3" fillId="0" borderId="10" xfId="59" applyFont="1" applyFill="1" applyBorder="1" applyAlignment="1">
      <alignment horizontal="left" vertical="top" wrapText="1" indent="1"/>
      <protection/>
    </xf>
    <xf numFmtId="0" fontId="26" fillId="0" borderId="10" xfId="59" applyFont="1" applyFill="1" applyBorder="1" applyAlignment="1">
      <alignment horizontal="left" vertical="top"/>
      <protection/>
    </xf>
    <xf numFmtId="0" fontId="30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vertical="top"/>
      <protection/>
    </xf>
    <xf numFmtId="0" fontId="48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6" xfId="59" applyFont="1" applyFill="1" applyBorder="1" applyAlignment="1">
      <alignment horizontal="left"/>
      <protection/>
    </xf>
    <xf numFmtId="0" fontId="26" fillId="0" borderId="12" xfId="59" applyFont="1" applyFill="1" applyBorder="1" applyAlignment="1">
      <alignment horizontal="left"/>
      <protection/>
    </xf>
    <xf numFmtId="4" fontId="26" fillId="0" borderId="10" xfId="0" applyNumberFormat="1" applyFont="1" applyFill="1" applyBorder="1" applyAlignment="1">
      <alignment vertical="top" wrapText="1"/>
    </xf>
    <xf numFmtId="0" fontId="26" fillId="0" borderId="10" xfId="59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" fontId="26" fillId="0" borderId="10" xfId="58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zvještaj o nerealizovanim dobicima-gubicima za I-III mjesec" xfId="59"/>
    <cellStyle name="Normal_Sheet1" xfId="60"/>
    <cellStyle name="Normal_STRUKTURA ULAGANJA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70" t="s">
        <v>443</v>
      </c>
      <c r="B1" s="70"/>
    </row>
    <row r="2" spans="1:2" ht="12.75">
      <c r="A2" s="70" t="s">
        <v>444</v>
      </c>
      <c r="B2" s="70"/>
    </row>
    <row r="3" spans="1:2" ht="12.75">
      <c r="A3" s="70" t="s">
        <v>445</v>
      </c>
      <c r="B3" s="70"/>
    </row>
    <row r="4" spans="1:2" ht="12.75">
      <c r="A4" s="70" t="s">
        <v>449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7" spans="1:2" ht="12.75">
      <c r="A7" s="70"/>
      <c r="B7" s="70"/>
    </row>
    <row r="8" spans="1:5" ht="12.75">
      <c r="A8" s="91" t="s">
        <v>242</v>
      </c>
      <c r="B8" s="91"/>
      <c r="C8" s="91"/>
      <c r="D8" s="91"/>
      <c r="E8" s="91"/>
    </row>
    <row r="9" spans="1:5" ht="12.75">
      <c r="A9" s="91" t="s">
        <v>243</v>
      </c>
      <c r="B9" s="91"/>
      <c r="C9" s="91"/>
      <c r="D9" s="91"/>
      <c r="E9" s="91"/>
    </row>
    <row r="10" spans="1:5" ht="12.75">
      <c r="A10" s="92" t="s">
        <v>446</v>
      </c>
      <c r="B10" s="92"/>
      <c r="C10" s="92"/>
      <c r="D10" s="92"/>
      <c r="E10" s="92"/>
    </row>
    <row r="11" spans="1:5" ht="12.75">
      <c r="A11" s="70"/>
      <c r="B11" s="79"/>
      <c r="C11" s="79"/>
      <c r="D11" s="79"/>
      <c r="E11" s="79" t="s">
        <v>55</v>
      </c>
    </row>
    <row r="12" spans="1:5" ht="33.75">
      <c r="A12" s="80" t="s">
        <v>0</v>
      </c>
      <c r="B12" s="80" t="s">
        <v>1</v>
      </c>
      <c r="C12" s="80" t="s">
        <v>2</v>
      </c>
      <c r="D12" s="80" t="s">
        <v>3</v>
      </c>
      <c r="E12" s="80" t="s">
        <v>241</v>
      </c>
    </row>
    <row r="13" spans="1:5" ht="12.75">
      <c r="A13" s="62">
        <v>1</v>
      </c>
      <c r="B13" s="62">
        <v>2</v>
      </c>
      <c r="C13" s="62">
        <v>3</v>
      </c>
      <c r="D13" s="62">
        <v>4</v>
      </c>
      <c r="E13" s="62">
        <v>5</v>
      </c>
    </row>
    <row r="14" spans="1:6" ht="12.75">
      <c r="A14" s="81"/>
      <c r="B14" s="25" t="s">
        <v>244</v>
      </c>
      <c r="C14" s="82" t="s">
        <v>7</v>
      </c>
      <c r="D14" s="75">
        <f>D15+D16+D23+D31+D32</f>
        <v>1763973</v>
      </c>
      <c r="E14" s="75">
        <f>E15+E16+E23+E31+E32</f>
        <v>1749847</v>
      </c>
      <c r="F14" s="31"/>
    </row>
    <row r="15" spans="1:6" ht="22.5">
      <c r="A15" s="80" t="s">
        <v>245</v>
      </c>
      <c r="B15" s="25" t="s">
        <v>246</v>
      </c>
      <c r="C15" s="82" t="s">
        <v>8</v>
      </c>
      <c r="D15" s="75">
        <v>286049</v>
      </c>
      <c r="E15" s="75">
        <v>279759</v>
      </c>
      <c r="F15" s="31"/>
    </row>
    <row r="16" spans="1:6" ht="12.75">
      <c r="A16" s="80"/>
      <c r="B16" s="25" t="s">
        <v>247</v>
      </c>
      <c r="C16" s="82" t="s">
        <v>9</v>
      </c>
      <c r="D16" s="75">
        <f>SUM(D17:D22)</f>
        <v>1404529</v>
      </c>
      <c r="E16" s="75">
        <f>SUM(E17:E22)</f>
        <v>1415716</v>
      </c>
      <c r="F16" s="31"/>
    </row>
    <row r="17" spans="1:6" ht="22.5">
      <c r="A17" s="80" t="s">
        <v>248</v>
      </c>
      <c r="B17" s="54" t="s">
        <v>249</v>
      </c>
      <c r="C17" s="82" t="s">
        <v>10</v>
      </c>
      <c r="D17" s="76">
        <v>445861</v>
      </c>
      <c r="E17" s="76">
        <v>448218</v>
      </c>
      <c r="F17" s="31"/>
    </row>
    <row r="18" spans="1:6" ht="22.5">
      <c r="A18" s="80" t="s">
        <v>250</v>
      </c>
      <c r="B18" s="83" t="s">
        <v>251</v>
      </c>
      <c r="C18" s="82" t="s">
        <v>11</v>
      </c>
      <c r="D18" s="76">
        <v>388668</v>
      </c>
      <c r="E18" s="76">
        <v>397498</v>
      </c>
      <c r="F18" s="31"/>
    </row>
    <row r="19" spans="1:5" ht="22.5">
      <c r="A19" s="80" t="s">
        <v>252</v>
      </c>
      <c r="B19" s="83" t="s">
        <v>253</v>
      </c>
      <c r="C19" s="82" t="s">
        <v>12</v>
      </c>
      <c r="D19" s="76"/>
      <c r="E19" s="76"/>
    </row>
    <row r="20" spans="1:5" ht="22.5">
      <c r="A20" s="80" t="s">
        <v>254</v>
      </c>
      <c r="B20" s="83" t="s">
        <v>255</v>
      </c>
      <c r="C20" s="82" t="s">
        <v>13</v>
      </c>
      <c r="D20" s="76">
        <v>570000</v>
      </c>
      <c r="E20" s="76">
        <v>570000</v>
      </c>
    </row>
    <row r="21" spans="1:5" ht="22.5">
      <c r="A21" s="80" t="s">
        <v>256</v>
      </c>
      <c r="B21" s="83" t="s">
        <v>257</v>
      </c>
      <c r="C21" s="82" t="s">
        <v>14</v>
      </c>
      <c r="D21" s="76"/>
      <c r="E21" s="76"/>
    </row>
    <row r="22" spans="1:5" ht="12.75">
      <c r="A22" s="80">
        <v>250</v>
      </c>
      <c r="B22" s="83" t="s">
        <v>258</v>
      </c>
      <c r="C22" s="82" t="s">
        <v>15</v>
      </c>
      <c r="D22" s="76"/>
      <c r="E22" s="76"/>
    </row>
    <row r="23" spans="1:6" ht="12.75">
      <c r="A23" s="80"/>
      <c r="B23" s="25" t="s">
        <v>259</v>
      </c>
      <c r="C23" s="82" t="s">
        <v>16</v>
      </c>
      <c r="D23" s="76">
        <f>SUM(D24:D30)</f>
        <v>54372</v>
      </c>
      <c r="E23" s="76">
        <f>SUM(E24:E30)</f>
        <v>54372</v>
      </c>
      <c r="F23" s="31"/>
    </row>
    <row r="24" spans="1:6" ht="12.75">
      <c r="A24" s="80">
        <v>300</v>
      </c>
      <c r="B24" s="83" t="s">
        <v>260</v>
      </c>
      <c r="C24" s="82" t="s">
        <v>17</v>
      </c>
      <c r="D24" s="76"/>
      <c r="E24" s="76"/>
      <c r="F24" s="31"/>
    </row>
    <row r="25" spans="1:5" ht="12.75">
      <c r="A25" s="80">
        <v>301</v>
      </c>
      <c r="B25" s="83" t="s">
        <v>261</v>
      </c>
      <c r="C25" s="82" t="s">
        <v>18</v>
      </c>
      <c r="D25" s="76"/>
      <c r="E25" s="76"/>
    </row>
    <row r="26" spans="1:5" ht="12.75">
      <c r="A26" s="80">
        <v>302</v>
      </c>
      <c r="B26" s="83" t="s">
        <v>262</v>
      </c>
      <c r="C26" s="82" t="s">
        <v>19</v>
      </c>
      <c r="D26" s="76"/>
      <c r="E26" s="76"/>
    </row>
    <row r="27" spans="1:5" ht="12.75">
      <c r="A27" s="80">
        <v>303</v>
      </c>
      <c r="B27" s="83" t="s">
        <v>263</v>
      </c>
      <c r="C27" s="82" t="s">
        <v>20</v>
      </c>
      <c r="D27" s="76"/>
      <c r="E27" s="76"/>
    </row>
    <row r="28" spans="1:5" ht="12.75">
      <c r="A28" s="80">
        <v>304</v>
      </c>
      <c r="B28" s="83" t="s">
        <v>264</v>
      </c>
      <c r="C28" s="82" t="s">
        <v>21</v>
      </c>
      <c r="D28" s="76"/>
      <c r="E28" s="76"/>
    </row>
    <row r="29" spans="1:5" ht="12.75">
      <c r="A29" s="80">
        <v>309</v>
      </c>
      <c r="B29" s="83" t="s">
        <v>265</v>
      </c>
      <c r="C29" s="82" t="s">
        <v>22</v>
      </c>
      <c r="D29" s="76">
        <v>54372</v>
      </c>
      <c r="E29" s="76">
        <v>54372</v>
      </c>
    </row>
    <row r="30" spans="1:5" ht="22.5">
      <c r="A30" s="80" t="s">
        <v>266</v>
      </c>
      <c r="B30" s="83" t="s">
        <v>267</v>
      </c>
      <c r="C30" s="82" t="s">
        <v>23</v>
      </c>
      <c r="D30" s="76"/>
      <c r="E30" s="76"/>
    </row>
    <row r="31" spans="1:5" ht="12.75">
      <c r="A31" s="80">
        <v>320</v>
      </c>
      <c r="B31" s="25" t="s">
        <v>268</v>
      </c>
      <c r="C31" s="82" t="s">
        <v>24</v>
      </c>
      <c r="D31" s="76"/>
      <c r="E31" s="76"/>
    </row>
    <row r="32" spans="1:5" ht="12.75">
      <c r="A32" s="80">
        <v>33</v>
      </c>
      <c r="B32" s="25" t="s">
        <v>269</v>
      </c>
      <c r="C32" s="82" t="s">
        <v>25</v>
      </c>
      <c r="D32" s="75">
        <f>500+18523</f>
        <v>19023</v>
      </c>
      <c r="E32" s="75">
        <v>0</v>
      </c>
    </row>
    <row r="33" spans="1:5" ht="12.75">
      <c r="A33" s="80"/>
      <c r="B33" s="25" t="s">
        <v>270</v>
      </c>
      <c r="C33" s="82" t="s">
        <v>26</v>
      </c>
      <c r="D33" s="75">
        <f>D34+D38+D43+D44+D47+D50+D51+D52</f>
        <v>9317</v>
      </c>
      <c r="E33" s="75">
        <f>E34+E38+E43+E44+E47+E50+E51+E52</f>
        <v>13030</v>
      </c>
    </row>
    <row r="34" spans="1:5" ht="12.75">
      <c r="A34" s="80">
        <v>40</v>
      </c>
      <c r="B34" s="25" t="s">
        <v>271</v>
      </c>
      <c r="C34" s="82" t="s">
        <v>27</v>
      </c>
      <c r="D34" s="75">
        <f>SUM(D35:D37)</f>
        <v>0</v>
      </c>
      <c r="E34" s="75">
        <f>SUM(E35:E37)</f>
        <v>5170</v>
      </c>
    </row>
    <row r="35" spans="1:5" ht="12.75">
      <c r="A35" s="80">
        <v>400.401</v>
      </c>
      <c r="B35" s="83" t="s">
        <v>272</v>
      </c>
      <c r="C35" s="82" t="s">
        <v>28</v>
      </c>
      <c r="D35" s="76"/>
      <c r="E35" s="76">
        <v>5170</v>
      </c>
    </row>
    <row r="36" spans="1:5" ht="12.75">
      <c r="A36" s="80">
        <v>403</v>
      </c>
      <c r="B36" s="83" t="s">
        <v>273</v>
      </c>
      <c r="C36" s="82" t="s">
        <v>29</v>
      </c>
      <c r="D36" s="76"/>
      <c r="E36" s="76"/>
    </row>
    <row r="37" spans="1:5" ht="12.75">
      <c r="A37" s="80">
        <v>404</v>
      </c>
      <c r="B37" s="83" t="s">
        <v>274</v>
      </c>
      <c r="C37" s="82" t="s">
        <v>30</v>
      </c>
      <c r="D37" s="76"/>
      <c r="E37" s="76"/>
    </row>
    <row r="38" spans="1:5" ht="12.75">
      <c r="A38" s="80">
        <v>41</v>
      </c>
      <c r="B38" s="25" t="s">
        <v>275</v>
      </c>
      <c r="C38" s="82" t="s">
        <v>31</v>
      </c>
      <c r="D38" s="76">
        <f>SUM(D39:D42)</f>
        <v>829</v>
      </c>
      <c r="E38" s="76">
        <f>SUM(E39:E42)</f>
        <v>1474</v>
      </c>
    </row>
    <row r="39" spans="1:5" ht="12.75">
      <c r="A39" s="80">
        <v>410</v>
      </c>
      <c r="B39" s="83" t="s">
        <v>276</v>
      </c>
      <c r="C39" s="82" t="s">
        <v>32</v>
      </c>
      <c r="D39" s="76"/>
      <c r="E39" s="76">
        <v>137</v>
      </c>
    </row>
    <row r="40" spans="1:5" ht="12.75">
      <c r="A40" s="80">
        <v>414</v>
      </c>
      <c r="B40" s="83" t="s">
        <v>277</v>
      </c>
      <c r="C40" s="82" t="s">
        <v>33</v>
      </c>
      <c r="D40" s="76"/>
      <c r="E40" s="76"/>
    </row>
    <row r="41" spans="1:5" ht="12.75">
      <c r="A41" s="80">
        <v>415</v>
      </c>
      <c r="B41" s="83" t="s">
        <v>278</v>
      </c>
      <c r="C41" s="82" t="s">
        <v>34</v>
      </c>
      <c r="D41" s="76"/>
      <c r="E41" s="76"/>
    </row>
    <row r="42" spans="1:5" ht="22.5">
      <c r="A42" s="80" t="s">
        <v>279</v>
      </c>
      <c r="B42" s="83" t="s">
        <v>280</v>
      </c>
      <c r="C42" s="82" t="s">
        <v>35</v>
      </c>
      <c r="D42" s="75">
        <v>829</v>
      </c>
      <c r="E42" s="75">
        <v>1337</v>
      </c>
    </row>
    <row r="43" spans="1:5" ht="22.5">
      <c r="A43" s="80" t="s">
        <v>281</v>
      </c>
      <c r="B43" s="25" t="s">
        <v>282</v>
      </c>
      <c r="C43" s="82" t="s">
        <v>36</v>
      </c>
      <c r="D43" s="75">
        <v>8488</v>
      </c>
      <c r="E43" s="75">
        <v>6386</v>
      </c>
    </row>
    <row r="44" spans="1:5" ht="12.75">
      <c r="A44" s="80">
        <v>43</v>
      </c>
      <c r="B44" s="25" t="s">
        <v>283</v>
      </c>
      <c r="C44" s="82" t="s">
        <v>37</v>
      </c>
      <c r="D44" s="75">
        <f>D45+D46</f>
        <v>0</v>
      </c>
      <c r="E44" s="75">
        <f>E45+E46</f>
        <v>0</v>
      </c>
    </row>
    <row r="45" spans="1:5" ht="12.75">
      <c r="A45" s="80">
        <v>430</v>
      </c>
      <c r="B45" s="83" t="s">
        <v>284</v>
      </c>
      <c r="C45" s="82" t="s">
        <v>38</v>
      </c>
      <c r="D45" s="75"/>
      <c r="E45" s="75"/>
    </row>
    <row r="46" spans="1:5" ht="12.75">
      <c r="A46" s="80">
        <v>431.439</v>
      </c>
      <c r="B46" s="83" t="s">
        <v>285</v>
      </c>
      <c r="C46" s="82" t="s">
        <v>39</v>
      </c>
      <c r="D46" s="75"/>
      <c r="E46" s="75"/>
    </row>
    <row r="47" spans="1:5" ht="12.75">
      <c r="A47" s="80">
        <v>44</v>
      </c>
      <c r="B47" s="25" t="s">
        <v>286</v>
      </c>
      <c r="C47" s="82" t="s">
        <v>40</v>
      </c>
      <c r="D47" s="75">
        <f>D48+D49</f>
        <v>0</v>
      </c>
      <c r="E47" s="75">
        <f>E48+E49</f>
        <v>0</v>
      </c>
    </row>
    <row r="48" spans="1:5" ht="12.75">
      <c r="A48" s="80">
        <v>440.441</v>
      </c>
      <c r="B48" s="83" t="s">
        <v>287</v>
      </c>
      <c r="C48" s="82" t="s">
        <v>41</v>
      </c>
      <c r="D48" s="75"/>
      <c r="E48" s="75"/>
    </row>
    <row r="49" spans="1:5" ht="12.75">
      <c r="A49" s="80">
        <v>449</v>
      </c>
      <c r="B49" s="83" t="s">
        <v>288</v>
      </c>
      <c r="C49" s="82" t="s">
        <v>42</v>
      </c>
      <c r="D49" s="75"/>
      <c r="E49" s="75"/>
    </row>
    <row r="50" spans="1:5" ht="12.75">
      <c r="A50" s="80">
        <v>450</v>
      </c>
      <c r="B50" s="25" t="s">
        <v>289</v>
      </c>
      <c r="C50" s="82" t="s">
        <v>43</v>
      </c>
      <c r="D50" s="75"/>
      <c r="E50" s="75"/>
    </row>
    <row r="51" spans="1:5" ht="12.75">
      <c r="A51" s="80">
        <v>460</v>
      </c>
      <c r="B51" s="25" t="s">
        <v>290</v>
      </c>
      <c r="C51" s="82" t="s">
        <v>44</v>
      </c>
      <c r="D51" s="75"/>
      <c r="E51" s="75"/>
    </row>
    <row r="52" spans="1:5" ht="12.75">
      <c r="A52" s="80">
        <v>47</v>
      </c>
      <c r="B52" s="25" t="s">
        <v>291</v>
      </c>
      <c r="C52" s="82" t="s">
        <v>45</v>
      </c>
      <c r="D52" s="75"/>
      <c r="E52" s="75"/>
    </row>
    <row r="53" spans="1:5" ht="12.75">
      <c r="A53" s="80"/>
      <c r="B53" s="25" t="s">
        <v>292</v>
      </c>
      <c r="C53" s="82" t="s">
        <v>46</v>
      </c>
      <c r="D53" s="75">
        <f>D14-D33</f>
        <v>1754656</v>
      </c>
      <c r="E53" s="75">
        <f>E14-E33</f>
        <v>1736817</v>
      </c>
    </row>
    <row r="54" spans="1:5" ht="12.75" customHeight="1">
      <c r="A54" s="80"/>
      <c r="B54" s="49" t="s">
        <v>339</v>
      </c>
      <c r="C54" s="82" t="s">
        <v>47</v>
      </c>
      <c r="D54" s="75">
        <f>SUM(D56-D70+D61+D73+D67)</f>
        <v>1754656</v>
      </c>
      <c r="E54" s="75">
        <f>SUM(E56-E70+E61+E73+E67)</f>
        <v>1436817</v>
      </c>
    </row>
    <row r="55" spans="1:5" ht="12.75">
      <c r="A55" s="80">
        <v>51</v>
      </c>
      <c r="B55" s="25" t="s">
        <v>293</v>
      </c>
      <c r="C55" s="82" t="s">
        <v>48</v>
      </c>
      <c r="D55" s="75">
        <f>D56+D57</f>
        <v>2548232</v>
      </c>
      <c r="E55" s="75">
        <f>E56+E57</f>
        <v>2248232</v>
      </c>
    </row>
    <row r="56" spans="1:5" ht="12.75">
      <c r="A56" s="80">
        <v>510</v>
      </c>
      <c r="B56" s="83" t="s">
        <v>294</v>
      </c>
      <c r="C56" s="82" t="s">
        <v>49</v>
      </c>
      <c r="D56" s="75">
        <v>2548232</v>
      </c>
      <c r="E56" s="75">
        <v>2248232</v>
      </c>
    </row>
    <row r="57" spans="1:6" ht="12.75">
      <c r="A57" s="80">
        <v>512</v>
      </c>
      <c r="B57" s="83" t="s">
        <v>295</v>
      </c>
      <c r="C57" s="82" t="s">
        <v>296</v>
      </c>
      <c r="D57" s="75"/>
      <c r="E57" s="75"/>
      <c r="F57" s="31"/>
    </row>
    <row r="58" spans="1:5" ht="12.75">
      <c r="A58" s="80">
        <v>52</v>
      </c>
      <c r="B58" s="42" t="s">
        <v>297</v>
      </c>
      <c r="C58" s="82" t="s">
        <v>318</v>
      </c>
      <c r="D58" s="75">
        <f>D59+D60</f>
        <v>0</v>
      </c>
      <c r="E58" s="75">
        <f>E59+E60</f>
        <v>0</v>
      </c>
    </row>
    <row r="59" spans="1:5" ht="12.75">
      <c r="A59" s="80">
        <v>520</v>
      </c>
      <c r="B59" s="83" t="s">
        <v>298</v>
      </c>
      <c r="C59" s="82" t="s">
        <v>319</v>
      </c>
      <c r="D59" s="75"/>
      <c r="E59" s="75"/>
    </row>
    <row r="60" spans="1:5" ht="12.75">
      <c r="A60" s="80">
        <v>521</v>
      </c>
      <c r="B60" s="83" t="s">
        <v>299</v>
      </c>
      <c r="C60" s="82" t="s">
        <v>320</v>
      </c>
      <c r="D60" s="75"/>
      <c r="E60" s="75"/>
    </row>
    <row r="61" spans="1:5" ht="12.75">
      <c r="A61" s="80">
        <v>53</v>
      </c>
      <c r="B61" s="25" t="s">
        <v>300</v>
      </c>
      <c r="C61" s="82" t="s">
        <v>321</v>
      </c>
      <c r="D61" s="75">
        <f>SUM(D62:D65)</f>
        <v>-164311</v>
      </c>
      <c r="E61" s="75">
        <f>SUM(E62:E65)</f>
        <v>-167968</v>
      </c>
    </row>
    <row r="62" spans="1:5" ht="22.5">
      <c r="A62" s="80">
        <v>530</v>
      </c>
      <c r="B62" s="54" t="s">
        <v>301</v>
      </c>
      <c r="C62" s="82" t="s">
        <v>322</v>
      </c>
      <c r="D62" s="75">
        <v>-164311</v>
      </c>
      <c r="E62" s="75">
        <v>-167968</v>
      </c>
    </row>
    <row r="63" spans="1:5" ht="12.75">
      <c r="A63" s="80">
        <v>531</v>
      </c>
      <c r="B63" s="83" t="s">
        <v>302</v>
      </c>
      <c r="C63" s="82" t="s">
        <v>323</v>
      </c>
      <c r="D63" s="75"/>
      <c r="E63" s="75"/>
    </row>
    <row r="64" spans="1:5" ht="12.75">
      <c r="A64" s="84">
        <v>533</v>
      </c>
      <c r="B64" s="83" t="s">
        <v>303</v>
      </c>
      <c r="C64" s="82" t="s">
        <v>324</v>
      </c>
      <c r="D64" s="75"/>
      <c r="E64" s="75"/>
    </row>
    <row r="65" spans="1:5" ht="12.75">
      <c r="A65" s="84">
        <v>533</v>
      </c>
      <c r="B65" s="83" t="s">
        <v>340</v>
      </c>
      <c r="C65" s="82" t="s">
        <v>325</v>
      </c>
      <c r="D65" s="75"/>
      <c r="E65" s="75"/>
    </row>
    <row r="66" spans="1:5" ht="12.75">
      <c r="A66" s="80">
        <v>54</v>
      </c>
      <c r="B66" s="43" t="s">
        <v>304</v>
      </c>
      <c r="C66" s="82" t="s">
        <v>326</v>
      </c>
      <c r="D66" s="75"/>
      <c r="E66" s="75"/>
    </row>
    <row r="67" spans="1:5" ht="12.75">
      <c r="A67" s="80">
        <v>55</v>
      </c>
      <c r="B67" s="25" t="s">
        <v>305</v>
      </c>
      <c r="C67" s="82" t="s">
        <v>327</v>
      </c>
      <c r="D67" s="75">
        <f>D68+D69</f>
        <v>38683</v>
      </c>
      <c r="E67" s="75">
        <f>E68+E69</f>
        <v>60427</v>
      </c>
    </row>
    <row r="68" spans="1:5" ht="12.75">
      <c r="A68" s="84">
        <v>550</v>
      </c>
      <c r="B68" s="83" t="s">
        <v>306</v>
      </c>
      <c r="C68" s="82" t="s">
        <v>328</v>
      </c>
      <c r="D68" s="75"/>
      <c r="E68" s="75"/>
    </row>
    <row r="69" spans="1:6" ht="12.75">
      <c r="A69" s="85">
        <v>551</v>
      </c>
      <c r="B69" s="83" t="s">
        <v>307</v>
      </c>
      <c r="C69" s="82" t="s">
        <v>329</v>
      </c>
      <c r="D69" s="75">
        <v>38683</v>
      </c>
      <c r="E69" s="75">
        <v>60427</v>
      </c>
      <c r="F69" s="86"/>
    </row>
    <row r="70" spans="1:5" ht="12.75">
      <c r="A70" s="85">
        <v>56</v>
      </c>
      <c r="B70" s="25" t="s">
        <v>308</v>
      </c>
      <c r="C70" s="82" t="s">
        <v>330</v>
      </c>
      <c r="D70" s="71">
        <f>D71+D72</f>
        <v>236060</v>
      </c>
      <c r="E70" s="75">
        <f>E71+E72</f>
        <v>296487</v>
      </c>
    </row>
    <row r="71" spans="1:5" ht="12.75">
      <c r="A71" s="84">
        <v>560</v>
      </c>
      <c r="B71" s="83" t="s">
        <v>309</v>
      </c>
      <c r="C71" s="82" t="s">
        <v>331</v>
      </c>
      <c r="D71" s="71">
        <v>236060</v>
      </c>
      <c r="E71" s="75">
        <v>296487</v>
      </c>
    </row>
    <row r="72" spans="1:5" ht="12.75">
      <c r="A72" s="87">
        <v>561</v>
      </c>
      <c r="B72" s="88" t="s">
        <v>310</v>
      </c>
      <c r="C72" s="82" t="s">
        <v>332</v>
      </c>
      <c r="D72" s="72"/>
      <c r="E72" s="77">
        <v>0</v>
      </c>
    </row>
    <row r="73" spans="1:5" ht="12.75">
      <c r="A73" s="85">
        <v>57</v>
      </c>
      <c r="B73" s="43" t="s">
        <v>311</v>
      </c>
      <c r="C73" s="82" t="s">
        <v>333</v>
      </c>
      <c r="D73" s="72">
        <f>D74+D75</f>
        <v>-431888</v>
      </c>
      <c r="E73" s="77">
        <f>E74+E75</f>
        <v>-407387</v>
      </c>
    </row>
    <row r="74" spans="1:5" ht="22.5">
      <c r="A74" s="85">
        <v>570</v>
      </c>
      <c r="B74" s="54" t="s">
        <v>312</v>
      </c>
      <c r="C74" s="82" t="s">
        <v>334</v>
      </c>
      <c r="D74" s="77"/>
      <c r="E74" s="77"/>
    </row>
    <row r="75" spans="1:5" ht="22.5">
      <c r="A75" s="85">
        <v>571</v>
      </c>
      <c r="B75" s="54" t="s">
        <v>313</v>
      </c>
      <c r="C75" s="82" t="s">
        <v>335</v>
      </c>
      <c r="D75" s="75">
        <v>-431888</v>
      </c>
      <c r="E75" s="75">
        <v>-407387</v>
      </c>
    </row>
    <row r="76" spans="1:5" ht="12.75">
      <c r="A76" s="83"/>
      <c r="B76" s="43" t="s">
        <v>314</v>
      </c>
      <c r="C76" s="82" t="s">
        <v>336</v>
      </c>
      <c r="D76" s="75">
        <v>2548232</v>
      </c>
      <c r="E76" s="75">
        <v>2548232</v>
      </c>
    </row>
    <row r="77" spans="1:5" ht="12.75">
      <c r="A77" s="83"/>
      <c r="B77" s="43" t="s">
        <v>315</v>
      </c>
      <c r="C77" s="82" t="s">
        <v>337</v>
      </c>
      <c r="D77" s="78">
        <f>D53/D76</f>
        <v>0.6885778061024271</v>
      </c>
      <c r="E77" s="78">
        <v>0.63</v>
      </c>
    </row>
    <row r="78" spans="1:6" ht="22.5">
      <c r="A78" s="83"/>
      <c r="B78" s="43" t="s">
        <v>316</v>
      </c>
      <c r="C78" s="82" t="s">
        <v>338</v>
      </c>
      <c r="D78" s="75"/>
      <c r="E78" s="75"/>
      <c r="F78" s="40"/>
    </row>
    <row r="79" spans="1:5" ht="12.75">
      <c r="A79" s="1"/>
      <c r="B79" s="83" t="s">
        <v>317</v>
      </c>
      <c r="C79" s="82" t="s">
        <v>341</v>
      </c>
      <c r="D79" s="38"/>
      <c r="E79" s="38"/>
    </row>
    <row r="80" spans="5:6" ht="12.75">
      <c r="E80" s="45"/>
      <c r="F80" s="70"/>
    </row>
    <row r="81" spans="1:6" ht="26.25" customHeight="1">
      <c r="A81" s="70" t="s">
        <v>240</v>
      </c>
      <c r="B81" s="94" t="s">
        <v>440</v>
      </c>
      <c r="C81" s="94"/>
      <c r="D81" s="93" t="s">
        <v>342</v>
      </c>
      <c r="E81" s="93"/>
      <c r="F81" s="70"/>
    </row>
    <row r="82" spans="1:6" ht="12.75">
      <c r="A82" s="70" t="s">
        <v>447</v>
      </c>
      <c r="F82" s="70"/>
    </row>
    <row r="83" spans="4:6" ht="12.75">
      <c r="D83" s="89"/>
      <c r="E83" s="51"/>
      <c r="F83" s="70"/>
    </row>
    <row r="84" spans="4:6" ht="12.75">
      <c r="D84" s="90"/>
      <c r="E84" s="45"/>
      <c r="F84" s="70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3" width="9.140625" style="140" customWidth="1"/>
    <col min="4" max="4" width="10.140625" style="140" customWidth="1"/>
    <col min="5" max="5" width="6.421875" style="140" customWidth="1"/>
    <col min="6" max="6" width="10.57421875" style="140" customWidth="1"/>
    <col min="7" max="7" width="6.8515625" style="140" customWidth="1"/>
    <col min="8" max="8" width="10.8515625" style="140" customWidth="1"/>
    <col min="9" max="9" width="6.421875" style="140" customWidth="1"/>
    <col min="10" max="10" width="10.7109375" style="140" customWidth="1"/>
    <col min="11" max="11" width="6.57421875" style="140" customWidth="1"/>
    <col min="12" max="12" width="10.8515625" style="140" bestFit="1" customWidth="1"/>
    <col min="13" max="13" width="6.8515625" style="140" customWidth="1"/>
    <col min="14" max="14" width="10.57421875" style="140" customWidth="1"/>
    <col min="15" max="16384" width="9.140625" style="267" customWidth="1"/>
  </cols>
  <sheetData>
    <row r="1" spans="1:14" ht="12.75">
      <c r="A1" s="137" t="s">
        <v>462</v>
      </c>
      <c r="B1" s="137"/>
      <c r="C1" s="137"/>
      <c r="D1" s="137"/>
      <c r="E1" s="268"/>
      <c r="F1" s="268"/>
      <c r="G1" s="268"/>
      <c r="H1" s="269"/>
      <c r="I1" s="269"/>
      <c r="J1" s="268"/>
      <c r="K1" s="268"/>
      <c r="L1" s="268"/>
      <c r="M1" s="268"/>
      <c r="N1" s="269"/>
    </row>
    <row r="2" spans="1:14" ht="12.75">
      <c r="A2" s="141" t="s">
        <v>463</v>
      </c>
      <c r="B2" s="141"/>
      <c r="C2" s="141"/>
      <c r="D2" s="141"/>
      <c r="E2" s="268"/>
      <c r="F2" s="268"/>
      <c r="G2" s="268"/>
      <c r="H2" s="269"/>
      <c r="I2" s="269"/>
      <c r="J2" s="268"/>
      <c r="K2" s="268"/>
      <c r="L2" s="268"/>
      <c r="M2" s="268"/>
      <c r="N2" s="269"/>
    </row>
    <row r="3" spans="1:14" ht="12.75">
      <c r="A3" s="137" t="s">
        <v>449</v>
      </c>
      <c r="B3" s="137"/>
      <c r="C3" s="137"/>
      <c r="D3" s="137"/>
      <c r="E3" s="268"/>
      <c r="F3" s="268"/>
      <c r="G3" s="268"/>
      <c r="H3" s="269"/>
      <c r="I3" s="269"/>
      <c r="J3" s="268"/>
      <c r="K3" s="268"/>
      <c r="L3" s="268"/>
      <c r="M3" s="268"/>
      <c r="N3" s="269"/>
    </row>
    <row r="4" spans="1:14" ht="12.75">
      <c r="A4" s="141" t="s">
        <v>438</v>
      </c>
      <c r="B4" s="143"/>
      <c r="C4" s="143"/>
      <c r="D4" s="143"/>
      <c r="E4" s="268"/>
      <c r="F4" s="268"/>
      <c r="G4" s="268"/>
      <c r="H4" s="269"/>
      <c r="I4" s="269"/>
      <c r="J4" s="268"/>
      <c r="K4" s="268"/>
      <c r="L4" s="268"/>
      <c r="M4" s="268"/>
      <c r="N4" s="269"/>
    </row>
    <row r="5" spans="1:14" ht="12.75">
      <c r="A5" s="141" t="s">
        <v>439</v>
      </c>
      <c r="B5" s="143"/>
      <c r="C5" s="143"/>
      <c r="D5" s="143"/>
      <c r="E5" s="268"/>
      <c r="F5" s="268"/>
      <c r="G5" s="268"/>
      <c r="H5" s="269"/>
      <c r="I5" s="269"/>
      <c r="J5" s="268"/>
      <c r="K5" s="268"/>
      <c r="L5" s="268"/>
      <c r="M5" s="268"/>
      <c r="N5" s="269"/>
    </row>
    <row r="6" spans="1:14" ht="12.75">
      <c r="A6" s="268"/>
      <c r="B6" s="268"/>
      <c r="C6" s="268"/>
      <c r="D6" s="268"/>
      <c r="E6" s="268"/>
      <c r="F6" s="268"/>
      <c r="G6" s="268"/>
      <c r="H6" s="269"/>
      <c r="I6" s="269"/>
      <c r="J6" s="268"/>
      <c r="K6" s="268"/>
      <c r="L6" s="268"/>
      <c r="M6" s="268"/>
      <c r="N6" s="269"/>
    </row>
    <row r="7" spans="1:14" ht="12.75">
      <c r="A7" s="268"/>
      <c r="B7" s="268" t="s">
        <v>537</v>
      </c>
      <c r="C7" s="268"/>
      <c r="D7" s="268"/>
      <c r="E7" s="268"/>
      <c r="F7" s="268"/>
      <c r="G7" s="268"/>
      <c r="H7" s="269"/>
      <c r="I7" s="269"/>
      <c r="J7" s="268"/>
      <c r="K7" s="268"/>
      <c r="L7" s="268"/>
      <c r="M7" s="268"/>
      <c r="N7" s="269"/>
    </row>
    <row r="8" spans="1:14" s="270" customFormat="1" ht="11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</row>
    <row r="9" spans="1:14" s="270" customFormat="1" ht="15" customHeight="1">
      <c r="A9" s="271" t="s">
        <v>175</v>
      </c>
      <c r="B9" s="272"/>
      <c r="C9" s="272"/>
      <c r="D9" s="273"/>
      <c r="E9" s="274" t="s">
        <v>2</v>
      </c>
      <c r="F9" s="275" t="s">
        <v>538</v>
      </c>
      <c r="G9" s="274" t="s">
        <v>2</v>
      </c>
      <c r="H9" s="276" t="s">
        <v>467</v>
      </c>
      <c r="I9" s="274" t="s">
        <v>2</v>
      </c>
      <c r="J9" s="276" t="s">
        <v>193</v>
      </c>
      <c r="K9" s="274" t="s">
        <v>2</v>
      </c>
      <c r="L9" s="276" t="s">
        <v>539</v>
      </c>
      <c r="M9" s="274" t="s">
        <v>2</v>
      </c>
      <c r="N9" s="276" t="s">
        <v>540</v>
      </c>
    </row>
    <row r="10" spans="1:14" s="270" customFormat="1" ht="25.5" customHeight="1">
      <c r="A10" s="277" t="s">
        <v>471</v>
      </c>
      <c r="B10" s="278"/>
      <c r="C10" s="279"/>
      <c r="D10" s="275" t="s">
        <v>541</v>
      </c>
      <c r="E10" s="280"/>
      <c r="F10" s="281"/>
      <c r="G10" s="280"/>
      <c r="H10" s="282"/>
      <c r="I10" s="280"/>
      <c r="J10" s="282"/>
      <c r="K10" s="280"/>
      <c r="L10" s="282"/>
      <c r="M10" s="280"/>
      <c r="N10" s="282"/>
    </row>
    <row r="11" spans="1:14" s="270" customFormat="1" ht="18" customHeight="1">
      <c r="A11" s="283"/>
      <c r="B11" s="284"/>
      <c r="C11" s="285"/>
      <c r="D11" s="281"/>
      <c r="E11" s="280"/>
      <c r="F11" s="281"/>
      <c r="G11" s="280"/>
      <c r="H11" s="282"/>
      <c r="I11" s="280"/>
      <c r="J11" s="282"/>
      <c r="K11" s="280"/>
      <c r="L11" s="282"/>
      <c r="M11" s="280"/>
      <c r="N11" s="282"/>
    </row>
    <row r="12" spans="1:14" s="270" customFormat="1" ht="18" customHeight="1">
      <c r="A12" s="286"/>
      <c r="B12" s="287"/>
      <c r="C12" s="288"/>
      <c r="D12" s="289"/>
      <c r="E12" s="280"/>
      <c r="F12" s="289"/>
      <c r="G12" s="280"/>
      <c r="H12" s="290"/>
      <c r="I12" s="280"/>
      <c r="J12" s="290"/>
      <c r="K12" s="280"/>
      <c r="L12" s="290"/>
      <c r="M12" s="280"/>
      <c r="N12" s="290"/>
    </row>
    <row r="13" spans="1:15" s="270" customFormat="1" ht="13.5" customHeight="1">
      <c r="A13" s="291">
        <v>1</v>
      </c>
      <c r="B13" s="292"/>
      <c r="C13" s="292"/>
      <c r="D13" s="293"/>
      <c r="E13" s="294"/>
      <c r="F13" s="295">
        <v>2</v>
      </c>
      <c r="G13" s="294"/>
      <c r="H13" s="296">
        <v>3</v>
      </c>
      <c r="I13" s="294"/>
      <c r="J13" s="296">
        <v>4</v>
      </c>
      <c r="K13" s="294"/>
      <c r="L13" s="296">
        <v>5</v>
      </c>
      <c r="M13" s="294"/>
      <c r="N13" s="296">
        <v>6</v>
      </c>
      <c r="O13" s="297"/>
    </row>
    <row r="14" spans="1:15" s="270" customFormat="1" ht="12.75" customHeight="1">
      <c r="A14" s="298" t="s">
        <v>542</v>
      </c>
      <c r="B14" s="299"/>
      <c r="C14" s="299"/>
      <c r="D14" s="300"/>
      <c r="E14" s="301">
        <v>678</v>
      </c>
      <c r="F14" s="301"/>
      <c r="G14" s="301">
        <v>689</v>
      </c>
      <c r="H14" s="301"/>
      <c r="I14" s="301">
        <v>700</v>
      </c>
      <c r="J14" s="301"/>
      <c r="K14" s="301">
        <v>711</v>
      </c>
      <c r="L14" s="301"/>
      <c r="M14" s="301">
        <v>722</v>
      </c>
      <c r="N14" s="301"/>
      <c r="O14" s="302"/>
    </row>
    <row r="15" spans="1:15" s="270" customFormat="1" ht="18.75" customHeight="1">
      <c r="A15" s="303" t="s">
        <v>543</v>
      </c>
      <c r="B15" s="304"/>
      <c r="C15" s="304"/>
      <c r="D15" s="304"/>
      <c r="E15" s="305">
        <v>679</v>
      </c>
      <c r="F15" s="305"/>
      <c r="G15" s="301">
        <v>690</v>
      </c>
      <c r="H15" s="305"/>
      <c r="I15" s="305">
        <v>701</v>
      </c>
      <c r="J15" s="305"/>
      <c r="K15" s="305">
        <v>712</v>
      </c>
      <c r="L15" s="305"/>
      <c r="M15" s="305">
        <v>723</v>
      </c>
      <c r="N15" s="305"/>
      <c r="O15" s="302"/>
    </row>
    <row r="16" spans="1:15" s="270" customFormat="1" ht="24" customHeight="1">
      <c r="A16" s="306" t="s">
        <v>544</v>
      </c>
      <c r="B16" s="307"/>
      <c r="C16" s="307"/>
      <c r="D16" s="308"/>
      <c r="E16" s="305">
        <v>680</v>
      </c>
      <c r="F16" s="305"/>
      <c r="G16" s="301">
        <v>691</v>
      </c>
      <c r="H16" s="305"/>
      <c r="I16" s="305">
        <v>702</v>
      </c>
      <c r="J16" s="305"/>
      <c r="K16" s="305">
        <v>713</v>
      </c>
      <c r="L16" s="305"/>
      <c r="M16" s="305">
        <v>724</v>
      </c>
      <c r="N16" s="305"/>
      <c r="O16" s="302"/>
    </row>
    <row r="17" spans="1:14" s="140" customFormat="1" ht="22.5" customHeight="1">
      <c r="A17" s="309" t="s">
        <v>545</v>
      </c>
      <c r="B17" s="309"/>
      <c r="C17" s="309"/>
      <c r="D17" s="309"/>
      <c r="E17" s="305">
        <v>681</v>
      </c>
      <c r="F17" s="305"/>
      <c r="G17" s="301">
        <v>692</v>
      </c>
      <c r="H17" s="305"/>
      <c r="I17" s="310">
        <v>703</v>
      </c>
      <c r="J17" s="305"/>
      <c r="K17" s="305">
        <v>714</v>
      </c>
      <c r="L17" s="305"/>
      <c r="M17" s="305">
        <v>725</v>
      </c>
      <c r="N17" s="305"/>
    </row>
    <row r="18" spans="1:14" s="140" customFormat="1" ht="32.25" customHeight="1">
      <c r="A18" s="311" t="s">
        <v>546</v>
      </c>
      <c r="B18" s="312"/>
      <c r="C18" s="313"/>
      <c r="D18" s="198" t="s">
        <v>547</v>
      </c>
      <c r="E18" s="229"/>
      <c r="F18" s="199">
        <v>12750</v>
      </c>
      <c r="G18" s="229"/>
      <c r="H18" s="199">
        <v>11172.26</v>
      </c>
      <c r="I18" s="229"/>
      <c r="J18" s="199">
        <v>12495</v>
      </c>
      <c r="K18" s="229"/>
      <c r="L18" s="314">
        <v>0.055296</v>
      </c>
      <c r="M18" s="229"/>
      <c r="N18" s="314">
        <v>0.715861</v>
      </c>
    </row>
    <row r="19" spans="1:14" s="140" customFormat="1" ht="31.5" customHeight="1">
      <c r="A19" s="311" t="s">
        <v>546</v>
      </c>
      <c r="B19" s="312"/>
      <c r="C19" s="313"/>
      <c r="D19" s="198" t="s">
        <v>548</v>
      </c>
      <c r="E19" s="229"/>
      <c r="F19" s="199">
        <v>14186.2</v>
      </c>
      <c r="G19" s="229"/>
      <c r="H19" s="199">
        <v>10414.12</v>
      </c>
      <c r="I19" s="229"/>
      <c r="J19" s="199">
        <v>12058.27</v>
      </c>
      <c r="K19" s="229"/>
      <c r="L19" s="314">
        <v>0.049714</v>
      </c>
      <c r="M19" s="229"/>
      <c r="N19" s="314">
        <v>0.69084</v>
      </c>
    </row>
    <row r="20" spans="1:14" s="140" customFormat="1" ht="32.25" customHeight="1">
      <c r="A20" s="311" t="s">
        <v>546</v>
      </c>
      <c r="B20" s="312"/>
      <c r="C20" s="313"/>
      <c r="D20" s="198" t="s">
        <v>548</v>
      </c>
      <c r="E20" s="229"/>
      <c r="F20" s="199">
        <v>29400</v>
      </c>
      <c r="G20" s="229"/>
      <c r="H20" s="199">
        <v>11645.23</v>
      </c>
      <c r="I20" s="229"/>
      <c r="J20" s="199">
        <v>24990</v>
      </c>
      <c r="K20" s="229"/>
      <c r="L20" s="314">
        <v>0.10303</v>
      </c>
      <c r="M20" s="229"/>
      <c r="N20" s="314">
        <v>1.431723</v>
      </c>
    </row>
    <row r="21" spans="1:14" s="140" customFormat="1" ht="27.75" customHeight="1">
      <c r="A21" s="311" t="s">
        <v>546</v>
      </c>
      <c r="B21" s="312"/>
      <c r="C21" s="313"/>
      <c r="D21" s="198" t="s">
        <v>549</v>
      </c>
      <c r="E21" s="229"/>
      <c r="F21" s="199">
        <v>33600</v>
      </c>
      <c r="G21" s="229"/>
      <c r="H21" s="199">
        <v>12645.07</v>
      </c>
      <c r="I21" s="229"/>
      <c r="J21" s="199">
        <v>15637.7</v>
      </c>
      <c r="K21" s="229"/>
      <c r="L21" s="314">
        <v>0.08253</v>
      </c>
      <c r="M21" s="229"/>
      <c r="N21" s="314">
        <v>0.895912</v>
      </c>
    </row>
    <row r="22" spans="1:14" s="140" customFormat="1" ht="32.25" customHeight="1">
      <c r="A22" s="311" t="s">
        <v>546</v>
      </c>
      <c r="B22" s="312"/>
      <c r="C22" s="313"/>
      <c r="D22" s="198" t="s">
        <v>549</v>
      </c>
      <c r="E22" s="229"/>
      <c r="F22" s="199">
        <v>18400</v>
      </c>
      <c r="G22" s="229"/>
      <c r="H22" s="199">
        <v>14818.62</v>
      </c>
      <c r="I22" s="229"/>
      <c r="J22" s="199">
        <v>28555.8</v>
      </c>
      <c r="K22" s="229"/>
      <c r="L22" s="314">
        <v>0.150707</v>
      </c>
      <c r="M22" s="229"/>
      <c r="N22" s="314">
        <v>1.636014</v>
      </c>
    </row>
    <row r="23" spans="1:14" s="140" customFormat="1" ht="28.5" customHeight="1">
      <c r="A23" s="311" t="s">
        <v>546</v>
      </c>
      <c r="B23" s="312"/>
      <c r="C23" s="313"/>
      <c r="D23" s="198" t="s">
        <v>550</v>
      </c>
      <c r="E23" s="229"/>
      <c r="F23" s="199">
        <v>33600</v>
      </c>
      <c r="G23" s="229"/>
      <c r="H23" s="199">
        <v>12700.76</v>
      </c>
      <c r="I23" s="229"/>
      <c r="J23" s="199">
        <v>28198.8</v>
      </c>
      <c r="K23" s="229"/>
      <c r="L23" s="314">
        <v>0.052144</v>
      </c>
      <c r="M23" s="229"/>
      <c r="N23" s="314">
        <v>1.615561</v>
      </c>
    </row>
    <row r="24" spans="1:14" s="140" customFormat="1" ht="27.75" customHeight="1">
      <c r="A24" s="311" t="s">
        <v>546</v>
      </c>
      <c r="B24" s="312"/>
      <c r="C24" s="313"/>
      <c r="D24" s="198" t="s">
        <v>550</v>
      </c>
      <c r="E24" s="229"/>
      <c r="F24" s="199">
        <v>48800</v>
      </c>
      <c r="G24" s="229"/>
      <c r="H24" s="199">
        <v>38781.48</v>
      </c>
      <c r="I24" s="229"/>
      <c r="J24" s="199">
        <v>40955.4</v>
      </c>
      <c r="K24" s="229"/>
      <c r="L24" s="314">
        <v>0.075734</v>
      </c>
      <c r="M24" s="229"/>
      <c r="N24" s="314">
        <v>2.34641</v>
      </c>
    </row>
    <row r="25" spans="1:14" s="140" customFormat="1" ht="25.5" customHeight="1">
      <c r="A25" s="311" t="s">
        <v>546</v>
      </c>
      <c r="B25" s="312"/>
      <c r="C25" s="313"/>
      <c r="D25" s="198" t="s">
        <v>551</v>
      </c>
      <c r="E25" s="229"/>
      <c r="F25" s="199">
        <v>45600</v>
      </c>
      <c r="G25" s="229"/>
      <c r="H25" s="199">
        <v>18092.29</v>
      </c>
      <c r="I25" s="229"/>
      <c r="J25" s="199">
        <v>36480</v>
      </c>
      <c r="K25" s="229"/>
      <c r="L25" s="314">
        <v>0.15835</v>
      </c>
      <c r="M25" s="229"/>
      <c r="N25" s="314">
        <v>2.090006</v>
      </c>
    </row>
    <row r="26" spans="1:14" s="140" customFormat="1" ht="28.5" customHeight="1">
      <c r="A26" s="311" t="s">
        <v>546</v>
      </c>
      <c r="B26" s="312"/>
      <c r="C26" s="313"/>
      <c r="D26" s="198" t="s">
        <v>551</v>
      </c>
      <c r="E26" s="229"/>
      <c r="F26" s="199">
        <v>4000</v>
      </c>
      <c r="G26" s="229"/>
      <c r="H26" s="199">
        <v>3149.12</v>
      </c>
      <c r="I26" s="229"/>
      <c r="J26" s="199">
        <v>3200</v>
      </c>
      <c r="K26" s="229"/>
      <c r="L26" s="314">
        <v>0.01389</v>
      </c>
      <c r="M26" s="229"/>
      <c r="N26" s="314">
        <v>0.183334</v>
      </c>
    </row>
    <row r="27" spans="1:14" s="140" customFormat="1" ht="33.75" customHeight="1">
      <c r="A27" s="311" t="s">
        <v>546</v>
      </c>
      <c r="B27" s="312"/>
      <c r="C27" s="313"/>
      <c r="D27" s="198" t="s">
        <v>552</v>
      </c>
      <c r="E27" s="229"/>
      <c r="F27" s="315">
        <v>45930.6</v>
      </c>
      <c r="G27" s="229"/>
      <c r="H27" s="315">
        <v>22268.82</v>
      </c>
      <c r="I27" s="229"/>
      <c r="J27" s="315">
        <v>37203.79</v>
      </c>
      <c r="K27" s="229"/>
      <c r="L27" s="316">
        <v>0.175351</v>
      </c>
      <c r="M27" s="229"/>
      <c r="N27" s="316">
        <v>2.131473</v>
      </c>
    </row>
    <row r="28" spans="1:14" s="140" customFormat="1" ht="33.75" customHeight="1">
      <c r="A28" s="311" t="s">
        <v>546</v>
      </c>
      <c r="B28" s="312"/>
      <c r="C28" s="313"/>
      <c r="D28" s="198" t="s">
        <v>552</v>
      </c>
      <c r="E28" s="229"/>
      <c r="F28" s="199">
        <v>54000</v>
      </c>
      <c r="G28" s="229"/>
      <c r="H28" s="199">
        <v>27966.68</v>
      </c>
      <c r="I28" s="229"/>
      <c r="J28" s="199">
        <v>43740</v>
      </c>
      <c r="K28" s="229"/>
      <c r="L28" s="314">
        <v>0.206158</v>
      </c>
      <c r="M28" s="229"/>
      <c r="N28" s="314">
        <v>2.505944</v>
      </c>
    </row>
    <row r="29" spans="1:14" s="140" customFormat="1" ht="33.75" customHeight="1">
      <c r="A29" s="311" t="s">
        <v>546</v>
      </c>
      <c r="B29" s="312"/>
      <c r="C29" s="313"/>
      <c r="D29" s="198" t="s">
        <v>553</v>
      </c>
      <c r="E29" s="229"/>
      <c r="F29" s="199">
        <v>38250</v>
      </c>
      <c r="G29" s="229"/>
      <c r="H29" s="199">
        <v>15570.64</v>
      </c>
      <c r="I29" s="229"/>
      <c r="J29" s="199">
        <v>113024</v>
      </c>
      <c r="K29" s="229"/>
      <c r="L29" s="314">
        <v>0.28855</v>
      </c>
      <c r="M29" s="229"/>
      <c r="N29" s="314">
        <v>6.475351</v>
      </c>
    </row>
    <row r="30" spans="1:14" s="140" customFormat="1" ht="33.75" customHeight="1">
      <c r="A30" s="311" t="s">
        <v>546</v>
      </c>
      <c r="B30" s="312"/>
      <c r="C30" s="313"/>
      <c r="D30" s="198" t="s">
        <v>553</v>
      </c>
      <c r="E30" s="229"/>
      <c r="F30" s="199">
        <v>144000</v>
      </c>
      <c r="G30" s="229"/>
      <c r="H30" s="199">
        <v>75342.93</v>
      </c>
      <c r="I30" s="229"/>
      <c r="J30" s="199">
        <v>30022</v>
      </c>
      <c r="K30" s="229"/>
      <c r="L30" s="314">
        <v>0.076646</v>
      </c>
      <c r="M30" s="229"/>
      <c r="N30" s="314">
        <v>1.720015</v>
      </c>
    </row>
    <row r="31" spans="1:14" s="140" customFormat="1" ht="33.75" customHeight="1">
      <c r="A31" s="311" t="s">
        <v>546</v>
      </c>
      <c r="B31" s="312"/>
      <c r="C31" s="313"/>
      <c r="D31" s="198" t="s">
        <v>554</v>
      </c>
      <c r="E31" s="229"/>
      <c r="F31" s="199">
        <v>44000</v>
      </c>
      <c r="G31" s="229"/>
      <c r="H31" s="199">
        <v>26403.45</v>
      </c>
      <c r="I31" s="229"/>
      <c r="J31" s="199">
        <v>34540</v>
      </c>
      <c r="K31" s="229"/>
      <c r="L31" s="314">
        <v>0.201666</v>
      </c>
      <c r="M31" s="229"/>
      <c r="N31" s="314">
        <v>1.97886</v>
      </c>
    </row>
    <row r="32" spans="1:14" s="140" customFormat="1" ht="33.75" customHeight="1">
      <c r="A32" s="311" t="s">
        <v>546</v>
      </c>
      <c r="B32" s="312"/>
      <c r="C32" s="313"/>
      <c r="D32" s="198" t="s">
        <v>555</v>
      </c>
      <c r="E32" s="229"/>
      <c r="F32" s="199">
        <v>18532</v>
      </c>
      <c r="G32" s="229"/>
      <c r="H32" s="199">
        <v>14527.11</v>
      </c>
      <c r="I32" s="229"/>
      <c r="J32" s="199">
        <v>14019.46</v>
      </c>
      <c r="K32" s="229"/>
      <c r="L32" s="314">
        <v>0.067879</v>
      </c>
      <c r="M32" s="229"/>
      <c r="N32" s="314">
        <v>0.8032</v>
      </c>
    </row>
    <row r="33" spans="1:14" s="140" customFormat="1" ht="33.75" customHeight="1">
      <c r="A33" s="311" t="s">
        <v>546</v>
      </c>
      <c r="B33" s="312"/>
      <c r="C33" s="313"/>
      <c r="D33" s="198" t="s">
        <v>556</v>
      </c>
      <c r="E33" s="229"/>
      <c r="F33" s="199">
        <v>12000</v>
      </c>
      <c r="G33" s="229"/>
      <c r="H33" s="199">
        <v>7589.52</v>
      </c>
      <c r="I33" s="229"/>
      <c r="J33" s="199">
        <v>8835.6</v>
      </c>
      <c r="K33" s="229"/>
      <c r="L33" s="314">
        <v>0.037284</v>
      </c>
      <c r="M33" s="229"/>
      <c r="N33" s="314">
        <v>0.506208</v>
      </c>
    </row>
    <row r="34" spans="1:14" s="140" customFormat="1" ht="18.75" customHeight="1">
      <c r="A34" s="317" t="s">
        <v>557</v>
      </c>
      <c r="B34" s="317"/>
      <c r="C34" s="317"/>
      <c r="D34" s="317"/>
      <c r="E34" s="305">
        <v>682</v>
      </c>
      <c r="F34" s="269"/>
      <c r="G34" s="229"/>
      <c r="H34" s="318">
        <f>SUM(H18:H33)</f>
        <v>323088.10000000003</v>
      </c>
      <c r="I34" s="229"/>
      <c r="J34" s="318">
        <f>SUM(J18:J33)</f>
        <v>483955.82</v>
      </c>
      <c r="K34" s="229"/>
      <c r="L34" s="319"/>
      <c r="M34" s="229"/>
      <c r="N34" s="320">
        <f>SUM(N18:N33)</f>
        <v>27.726712000000003</v>
      </c>
    </row>
    <row r="35" spans="1:14" s="140" customFormat="1" ht="15" customHeight="1">
      <c r="A35" s="321" t="s">
        <v>558</v>
      </c>
      <c r="B35" s="321"/>
      <c r="C35" s="321"/>
      <c r="D35" s="321"/>
      <c r="E35" s="305">
        <v>683</v>
      </c>
      <c r="F35" s="322"/>
      <c r="G35" s="323">
        <v>694</v>
      </c>
      <c r="H35" s="324"/>
      <c r="I35" s="325">
        <v>705</v>
      </c>
      <c r="J35" s="324"/>
      <c r="K35" s="326">
        <v>716</v>
      </c>
      <c r="L35" s="327"/>
      <c r="M35" s="328">
        <v>727</v>
      </c>
      <c r="N35" s="329"/>
    </row>
    <row r="36" spans="1:14" s="140" customFormat="1" ht="12.75" customHeight="1">
      <c r="A36" s="330" t="s">
        <v>559</v>
      </c>
      <c r="B36" s="330"/>
      <c r="C36" s="330"/>
      <c r="D36" s="330"/>
      <c r="E36" s="331">
        <v>684</v>
      </c>
      <c r="F36" s="322"/>
      <c r="G36" s="323">
        <v>695</v>
      </c>
      <c r="H36" s="324"/>
      <c r="I36" s="325">
        <v>706</v>
      </c>
      <c r="J36" s="324"/>
      <c r="K36" s="326">
        <v>717</v>
      </c>
      <c r="L36" s="327"/>
      <c r="M36" s="328">
        <v>728</v>
      </c>
      <c r="N36" s="329"/>
    </row>
    <row r="37" spans="1:14" s="140" customFormat="1" ht="12" customHeight="1">
      <c r="A37" s="330" t="s">
        <v>560</v>
      </c>
      <c r="B37" s="330"/>
      <c r="C37" s="330"/>
      <c r="D37" s="330"/>
      <c r="E37" s="331">
        <v>685</v>
      </c>
      <c r="F37" s="322"/>
      <c r="G37" s="323">
        <v>696</v>
      </c>
      <c r="H37" s="324"/>
      <c r="I37" s="325">
        <v>707</v>
      </c>
      <c r="J37" s="324"/>
      <c r="K37" s="326">
        <v>718</v>
      </c>
      <c r="L37" s="327"/>
      <c r="M37" s="328">
        <v>729</v>
      </c>
      <c r="N37" s="329"/>
    </row>
    <row r="38" spans="1:14" s="140" customFormat="1" ht="9.75" customHeight="1">
      <c r="A38" s="330" t="s">
        <v>561</v>
      </c>
      <c r="B38" s="330"/>
      <c r="C38" s="330"/>
      <c r="D38" s="330"/>
      <c r="E38" s="331">
        <v>686</v>
      </c>
      <c r="F38" s="331"/>
      <c r="G38" s="323">
        <v>697</v>
      </c>
      <c r="H38" s="331"/>
      <c r="I38" s="323">
        <v>708</v>
      </c>
      <c r="J38" s="331"/>
      <c r="K38" s="332">
        <v>719</v>
      </c>
      <c r="L38" s="331"/>
      <c r="M38" s="323">
        <v>730</v>
      </c>
      <c r="N38" s="331"/>
    </row>
    <row r="39" spans="1:14" s="140" customFormat="1" ht="12.75" customHeight="1">
      <c r="A39" s="330" t="s">
        <v>562</v>
      </c>
      <c r="B39" s="330"/>
      <c r="C39" s="330"/>
      <c r="D39" s="330"/>
      <c r="E39" s="331">
        <v>687</v>
      </c>
      <c r="F39" s="333"/>
      <c r="G39" s="323">
        <v>698</v>
      </c>
      <c r="H39" s="334"/>
      <c r="I39" s="325">
        <v>709</v>
      </c>
      <c r="J39" s="334"/>
      <c r="K39" s="326">
        <v>720</v>
      </c>
      <c r="L39" s="327"/>
      <c r="M39" s="328">
        <v>731</v>
      </c>
      <c r="N39" s="335"/>
    </row>
    <row r="40" spans="1:14" s="140" customFormat="1" ht="17.25" customHeight="1">
      <c r="A40" s="321" t="s">
        <v>563</v>
      </c>
      <c r="B40" s="321"/>
      <c r="C40" s="321"/>
      <c r="D40" s="321"/>
      <c r="E40" s="331">
        <v>688</v>
      </c>
      <c r="F40" s="333">
        <f>SUM(F18:F39)</f>
        <v>597048.8</v>
      </c>
      <c r="G40" s="323">
        <v>699</v>
      </c>
      <c r="H40" s="334">
        <f>SUM(H34+H39)</f>
        <v>323088.10000000003</v>
      </c>
      <c r="I40" s="325">
        <v>710</v>
      </c>
      <c r="J40" s="334">
        <f>SUM(J34+J39)</f>
        <v>483955.82</v>
      </c>
      <c r="K40" s="326">
        <v>721</v>
      </c>
      <c r="L40" s="327"/>
      <c r="M40" s="328">
        <v>732</v>
      </c>
      <c r="N40" s="335" t="s">
        <v>564</v>
      </c>
    </row>
    <row r="41" spans="1:14" s="140" customFormat="1" ht="14.25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336"/>
    </row>
    <row r="42" spans="1:14" s="262" customFormat="1" ht="11.25">
      <c r="A42" s="337" t="s">
        <v>535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 t="s">
        <v>536</v>
      </c>
    </row>
    <row r="43" spans="1:15" ht="12.75">
      <c r="A43" s="262"/>
      <c r="B43" s="262"/>
      <c r="C43" s="262"/>
      <c r="D43" s="263"/>
      <c r="E43" s="262"/>
      <c r="F43" s="264"/>
      <c r="G43" s="262"/>
      <c r="H43" s="262"/>
      <c r="I43" s="262"/>
      <c r="J43" s="264"/>
      <c r="K43" s="262"/>
      <c r="L43" s="139"/>
      <c r="M43" s="139"/>
      <c r="N43" s="266"/>
      <c r="O43" s="270"/>
    </row>
    <row r="44" spans="12:13" ht="12.75">
      <c r="L44" s="139"/>
      <c r="M44" s="139"/>
    </row>
  </sheetData>
  <sheetProtection/>
  <mergeCells count="43">
    <mergeCell ref="A40:D40"/>
    <mergeCell ref="A34:D34"/>
    <mergeCell ref="A35:D35"/>
    <mergeCell ref="A36:D36"/>
    <mergeCell ref="A37:D37"/>
    <mergeCell ref="A38:D38"/>
    <mergeCell ref="A39:D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D16"/>
    <mergeCell ref="A17:D17"/>
    <mergeCell ref="A18:C18"/>
    <mergeCell ref="A19:C19"/>
    <mergeCell ref="A20:C20"/>
    <mergeCell ref="A21:C21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L9:L12"/>
    <mergeCell ref="M9:M13"/>
    <mergeCell ref="A1:D1"/>
    <mergeCell ref="A3:D3"/>
    <mergeCell ref="A9:D9"/>
    <mergeCell ref="E9:E13"/>
    <mergeCell ref="F9:F12"/>
    <mergeCell ref="G9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355">
      <selection activeCell="E378" sqref="E378"/>
    </sheetView>
  </sheetViews>
  <sheetFormatPr defaultColWidth="9.140625" defaultRowHeight="12.75"/>
  <cols>
    <col min="3" max="3" width="10.57421875" style="0" bestFit="1" customWidth="1"/>
    <col min="5" max="5" width="9.8515625" style="0" bestFit="1" customWidth="1"/>
    <col min="11" max="11" width="9.8515625" style="0" bestFit="1" customWidth="1"/>
  </cols>
  <sheetData>
    <row r="1" spans="1:11" ht="12.75">
      <c r="A1" s="338" t="s">
        <v>462</v>
      </c>
      <c r="B1" s="338"/>
      <c r="C1" s="338"/>
      <c r="D1" s="338"/>
      <c r="E1" s="339"/>
      <c r="F1" s="339"/>
      <c r="G1" s="339"/>
      <c r="H1" s="339"/>
      <c r="I1" s="339"/>
      <c r="J1" s="339"/>
      <c r="K1" s="339"/>
    </row>
    <row r="2" spans="1:11" ht="12.75">
      <c r="A2" s="338" t="s">
        <v>565</v>
      </c>
      <c r="B2" s="338"/>
      <c r="C2" s="338"/>
      <c r="D2" s="338"/>
      <c r="E2" s="339"/>
      <c r="F2" s="339"/>
      <c r="G2" s="339"/>
      <c r="H2" s="339"/>
      <c r="I2" s="339"/>
      <c r="J2" s="339"/>
      <c r="K2" s="339"/>
    </row>
    <row r="3" spans="1:11" ht="12.75">
      <c r="A3" s="340" t="s">
        <v>463</v>
      </c>
      <c r="B3" s="341"/>
      <c r="C3" s="341"/>
      <c r="D3" s="341"/>
      <c r="E3" s="339"/>
      <c r="F3" s="339"/>
      <c r="G3" s="339"/>
      <c r="H3" s="339"/>
      <c r="I3" s="339"/>
      <c r="J3" s="339"/>
      <c r="K3" s="339"/>
    </row>
    <row r="4" spans="1:11" ht="12.75">
      <c r="A4" s="338" t="s">
        <v>449</v>
      </c>
      <c r="B4" s="338"/>
      <c r="C4" s="338"/>
      <c r="D4" s="338"/>
      <c r="E4" s="339"/>
      <c r="F4" s="339"/>
      <c r="G4" s="339"/>
      <c r="H4" s="339"/>
      <c r="I4" s="339"/>
      <c r="J4" s="339"/>
      <c r="K4" s="339"/>
    </row>
    <row r="5" spans="1:11" ht="12.75">
      <c r="A5" s="340" t="s">
        <v>438</v>
      </c>
      <c r="B5" s="340"/>
      <c r="C5" s="342"/>
      <c r="D5" s="342"/>
      <c r="E5" s="339"/>
      <c r="F5" s="339"/>
      <c r="G5" s="339"/>
      <c r="H5" s="339"/>
      <c r="I5" s="339"/>
      <c r="J5" s="339"/>
      <c r="K5" s="339"/>
    </row>
    <row r="6" spans="1:11" ht="12.75">
      <c r="A6" s="340" t="s">
        <v>439</v>
      </c>
      <c r="B6" s="340"/>
      <c r="C6" s="342"/>
      <c r="D6" s="342"/>
      <c r="E6" s="339"/>
      <c r="F6" s="339"/>
      <c r="G6" s="339"/>
      <c r="H6" s="339"/>
      <c r="I6" s="339"/>
      <c r="J6" s="339"/>
      <c r="K6" s="339"/>
    </row>
    <row r="7" spans="1:11" ht="12.75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</row>
    <row r="8" spans="1:11" ht="12.7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</row>
    <row r="9" spans="1:11" ht="12.75">
      <c r="A9" s="344"/>
      <c r="B9" s="345" t="s">
        <v>566</v>
      </c>
      <c r="C9" s="345"/>
      <c r="D9" s="345"/>
      <c r="E9" s="345"/>
      <c r="F9" s="345"/>
      <c r="G9" s="345"/>
      <c r="H9" s="345"/>
      <c r="I9" s="339"/>
      <c r="J9" s="339"/>
      <c r="K9" s="339"/>
    </row>
    <row r="10" spans="1:11" ht="12.75">
      <c r="A10" s="344"/>
      <c r="B10" s="346" t="s">
        <v>567</v>
      </c>
      <c r="C10" s="347"/>
      <c r="D10" s="347"/>
      <c r="E10" s="347"/>
      <c r="F10" s="347"/>
      <c r="G10" s="347"/>
      <c r="H10" s="347"/>
      <c r="I10" s="339"/>
      <c r="J10" s="339"/>
      <c r="K10" s="339"/>
    </row>
    <row r="11" spans="1:11" ht="56.25">
      <c r="A11" s="348" t="s">
        <v>568</v>
      </c>
      <c r="B11" s="349" t="s">
        <v>569</v>
      </c>
      <c r="C11" s="349" t="s">
        <v>570</v>
      </c>
      <c r="D11" s="349" t="s">
        <v>571</v>
      </c>
      <c r="E11" s="349" t="s">
        <v>572</v>
      </c>
      <c r="F11" s="349" t="s">
        <v>573</v>
      </c>
      <c r="G11" s="349" t="s">
        <v>574</v>
      </c>
      <c r="H11" s="349" t="s">
        <v>575</v>
      </c>
      <c r="I11" s="349" t="s">
        <v>576</v>
      </c>
      <c r="J11" s="349" t="s">
        <v>577</v>
      </c>
      <c r="K11" s="349" t="s">
        <v>578</v>
      </c>
    </row>
    <row r="12" spans="1:11" ht="12.75">
      <c r="A12" s="350">
        <v>1</v>
      </c>
      <c r="B12" s="351">
        <v>2</v>
      </c>
      <c r="C12" s="352">
        <v>3</v>
      </c>
      <c r="D12" s="353">
        <v>4</v>
      </c>
      <c r="E12" s="353">
        <v>5</v>
      </c>
      <c r="F12" s="354">
        <v>6</v>
      </c>
      <c r="G12" s="353">
        <v>7</v>
      </c>
      <c r="H12" s="352">
        <v>8</v>
      </c>
      <c r="I12" s="353">
        <v>9</v>
      </c>
      <c r="J12" s="353">
        <v>10</v>
      </c>
      <c r="K12" s="352">
        <v>11</v>
      </c>
    </row>
    <row r="13" spans="1:11" ht="12.75">
      <c r="A13" s="355" t="s">
        <v>579</v>
      </c>
      <c r="B13" s="356"/>
      <c r="C13" s="357"/>
      <c r="D13" s="357"/>
      <c r="E13" s="357"/>
      <c r="F13" s="357"/>
      <c r="G13" s="357"/>
      <c r="H13" s="357"/>
      <c r="I13" s="357"/>
      <c r="J13" s="357"/>
      <c r="K13" s="357"/>
    </row>
    <row r="14" spans="1:11" ht="12.75">
      <c r="A14" s="358" t="s">
        <v>580</v>
      </c>
      <c r="B14" s="359" t="s">
        <v>476</v>
      </c>
      <c r="C14" s="360">
        <v>4500</v>
      </c>
      <c r="D14" s="360">
        <v>0</v>
      </c>
      <c r="E14" s="360">
        <v>0</v>
      </c>
      <c r="F14" s="361">
        <v>0</v>
      </c>
      <c r="G14" s="361">
        <v>0</v>
      </c>
      <c r="H14" s="360">
        <v>0</v>
      </c>
      <c r="I14" s="361">
        <v>0</v>
      </c>
      <c r="J14" s="361">
        <v>0</v>
      </c>
      <c r="K14" s="360">
        <v>0</v>
      </c>
    </row>
    <row r="15" spans="1:11" ht="12.75">
      <c r="A15" s="358" t="s">
        <v>580</v>
      </c>
      <c r="B15" s="359" t="s">
        <v>476</v>
      </c>
      <c r="C15" s="360">
        <v>32679.87</v>
      </c>
      <c r="D15" s="360">
        <v>0</v>
      </c>
      <c r="E15" s="360">
        <v>-32679.87</v>
      </c>
      <c r="F15" s="361">
        <v>0</v>
      </c>
      <c r="G15" s="361">
        <v>0</v>
      </c>
      <c r="H15" s="360">
        <v>0</v>
      </c>
      <c r="I15" s="361">
        <v>0</v>
      </c>
      <c r="J15" s="361">
        <v>0</v>
      </c>
      <c r="K15" s="360">
        <v>-32679.87</v>
      </c>
    </row>
    <row r="16" spans="1:11" ht="12.75">
      <c r="A16" s="358" t="s">
        <v>580</v>
      </c>
      <c r="B16" s="359" t="s">
        <v>478</v>
      </c>
      <c r="C16" s="360">
        <v>852.89</v>
      </c>
      <c r="D16" s="360">
        <v>1945.94</v>
      </c>
      <c r="E16" s="360">
        <v>1093.05</v>
      </c>
      <c r="F16" s="361">
        <v>0</v>
      </c>
      <c r="G16" s="361">
        <v>0</v>
      </c>
      <c r="H16" s="360">
        <v>0</v>
      </c>
      <c r="I16" s="361">
        <v>0</v>
      </c>
      <c r="J16" s="361">
        <v>0</v>
      </c>
      <c r="K16" s="360">
        <v>1093.05</v>
      </c>
    </row>
    <row r="17" spans="1:11" ht="12.75">
      <c r="A17" s="358" t="s">
        <v>580</v>
      </c>
      <c r="B17" s="359" t="s">
        <v>480</v>
      </c>
      <c r="C17" s="360">
        <v>49302.12</v>
      </c>
      <c r="D17" s="360">
        <v>6993.6</v>
      </c>
      <c r="E17" s="360">
        <v>0</v>
      </c>
      <c r="F17" s="361">
        <v>0</v>
      </c>
      <c r="G17" s="361">
        <v>0</v>
      </c>
      <c r="H17" s="360">
        <v>0</v>
      </c>
      <c r="I17" s="361">
        <v>0</v>
      </c>
      <c r="J17" s="361">
        <v>0</v>
      </c>
      <c r="K17" s="360">
        <v>0</v>
      </c>
    </row>
    <row r="18" spans="1:11" ht="12.75">
      <c r="A18" s="358" t="s">
        <v>580</v>
      </c>
      <c r="B18" s="359" t="s">
        <v>482</v>
      </c>
      <c r="C18" s="360">
        <v>60663.12</v>
      </c>
      <c r="D18" s="360">
        <v>4984.8</v>
      </c>
      <c r="E18" s="360">
        <v>0</v>
      </c>
      <c r="F18" s="361">
        <v>0</v>
      </c>
      <c r="G18" s="361">
        <v>0</v>
      </c>
      <c r="H18" s="360">
        <v>498.48</v>
      </c>
      <c r="I18" s="361">
        <v>0</v>
      </c>
      <c r="J18" s="361">
        <v>0</v>
      </c>
      <c r="K18" s="360">
        <v>498.48</v>
      </c>
    </row>
    <row r="19" spans="1:11" ht="12.75">
      <c r="A19" s="358" t="s">
        <v>580</v>
      </c>
      <c r="B19" s="359" t="s">
        <v>482</v>
      </c>
      <c r="C19" s="360">
        <v>6394.47</v>
      </c>
      <c r="D19" s="360">
        <v>937.8</v>
      </c>
      <c r="E19" s="360">
        <v>-5456.67</v>
      </c>
      <c r="F19" s="361">
        <v>0</v>
      </c>
      <c r="G19" s="361">
        <v>0</v>
      </c>
      <c r="H19" s="360">
        <v>0</v>
      </c>
      <c r="I19" s="361">
        <v>0</v>
      </c>
      <c r="J19" s="361">
        <v>0</v>
      </c>
      <c r="K19" s="360">
        <v>-5456.67</v>
      </c>
    </row>
    <row r="20" spans="1:11" ht="12.75">
      <c r="A20" s="358" t="s">
        <v>580</v>
      </c>
      <c r="B20" s="359" t="s">
        <v>484</v>
      </c>
      <c r="C20" s="360">
        <v>24016.8</v>
      </c>
      <c r="D20" s="360">
        <v>2012.54</v>
      </c>
      <c r="E20" s="360">
        <v>0</v>
      </c>
      <c r="F20" s="361">
        <v>0</v>
      </c>
      <c r="G20" s="361">
        <v>0</v>
      </c>
      <c r="H20" s="360">
        <v>330.18</v>
      </c>
      <c r="I20" s="361">
        <v>0</v>
      </c>
      <c r="J20" s="361">
        <v>0</v>
      </c>
      <c r="K20" s="360">
        <v>330.18</v>
      </c>
    </row>
    <row r="21" spans="1:11" ht="12.75">
      <c r="A21" s="358" t="s">
        <v>580</v>
      </c>
      <c r="B21" s="359" t="s">
        <v>486</v>
      </c>
      <c r="C21" s="360">
        <v>46768.75</v>
      </c>
      <c r="D21" s="360">
        <v>4818.84</v>
      </c>
      <c r="E21" s="360">
        <v>0</v>
      </c>
      <c r="F21" s="361">
        <v>0</v>
      </c>
      <c r="G21" s="361">
        <v>0</v>
      </c>
      <c r="H21" s="360">
        <v>-213.5</v>
      </c>
      <c r="I21" s="361">
        <v>0</v>
      </c>
      <c r="J21" s="361">
        <v>0</v>
      </c>
      <c r="K21" s="360">
        <v>-213.5</v>
      </c>
    </row>
    <row r="22" spans="1:11" ht="12.75">
      <c r="A22" s="358" t="s">
        <v>580</v>
      </c>
      <c r="B22" s="359" t="s">
        <v>486</v>
      </c>
      <c r="C22" s="360">
        <v>1587.8</v>
      </c>
      <c r="D22" s="360">
        <v>269.86</v>
      </c>
      <c r="E22" s="360">
        <v>-1317.94</v>
      </c>
      <c r="F22" s="361">
        <v>0</v>
      </c>
      <c r="G22" s="361">
        <v>0</v>
      </c>
      <c r="H22" s="360">
        <v>0</v>
      </c>
      <c r="I22" s="361">
        <v>0</v>
      </c>
      <c r="J22" s="361">
        <v>0</v>
      </c>
      <c r="K22" s="360">
        <v>-1317.94</v>
      </c>
    </row>
    <row r="23" spans="1:11" ht="12.75">
      <c r="A23" s="358" t="s">
        <v>580</v>
      </c>
      <c r="B23" s="359" t="s">
        <v>488</v>
      </c>
      <c r="C23" s="360">
        <v>28692.21</v>
      </c>
      <c r="D23" s="360">
        <v>6879.2</v>
      </c>
      <c r="E23" s="360">
        <v>0</v>
      </c>
      <c r="F23" s="361">
        <v>0</v>
      </c>
      <c r="G23" s="361">
        <v>0</v>
      </c>
      <c r="H23" s="360">
        <v>0</v>
      </c>
      <c r="I23" s="361">
        <v>0</v>
      </c>
      <c r="J23" s="361">
        <v>0</v>
      </c>
      <c r="K23" s="360">
        <v>0</v>
      </c>
    </row>
    <row r="24" spans="1:11" ht="12.75">
      <c r="A24" s="358" t="s">
        <v>580</v>
      </c>
      <c r="B24" s="359" t="s">
        <v>488</v>
      </c>
      <c r="C24" s="360">
        <v>1055.25</v>
      </c>
      <c r="D24" s="360">
        <v>400</v>
      </c>
      <c r="E24" s="360">
        <v>-655.25</v>
      </c>
      <c r="F24" s="361">
        <v>0</v>
      </c>
      <c r="G24" s="361">
        <v>0</v>
      </c>
      <c r="H24" s="360">
        <v>0</v>
      </c>
      <c r="I24" s="361">
        <v>0</v>
      </c>
      <c r="J24" s="361">
        <v>0</v>
      </c>
      <c r="K24" s="360">
        <v>-655.25</v>
      </c>
    </row>
    <row r="25" spans="1:11" ht="12.75">
      <c r="A25" s="358" t="s">
        <v>580</v>
      </c>
      <c r="B25" s="359" t="s">
        <v>490</v>
      </c>
      <c r="C25" s="360">
        <v>7780</v>
      </c>
      <c r="D25" s="360">
        <v>2900</v>
      </c>
      <c r="E25" s="360">
        <v>0</v>
      </c>
      <c r="F25" s="361">
        <v>0</v>
      </c>
      <c r="G25" s="361">
        <v>0</v>
      </c>
      <c r="H25" s="360">
        <v>-15</v>
      </c>
      <c r="I25" s="361">
        <v>0</v>
      </c>
      <c r="J25" s="361">
        <v>0</v>
      </c>
      <c r="K25" s="360">
        <v>-15</v>
      </c>
    </row>
    <row r="26" spans="1:11" ht="12.75">
      <c r="A26" s="358" t="s">
        <v>580</v>
      </c>
      <c r="B26" s="359" t="s">
        <v>490</v>
      </c>
      <c r="C26" s="360">
        <v>13684.76</v>
      </c>
      <c r="D26" s="360">
        <v>4208.19</v>
      </c>
      <c r="E26" s="360">
        <v>-9476.57</v>
      </c>
      <c r="F26" s="361">
        <v>0</v>
      </c>
      <c r="G26" s="361">
        <v>0</v>
      </c>
      <c r="H26" s="360">
        <v>0</v>
      </c>
      <c r="I26" s="361">
        <v>0</v>
      </c>
      <c r="J26" s="361">
        <v>0</v>
      </c>
      <c r="K26" s="360">
        <v>-9476.57</v>
      </c>
    </row>
    <row r="27" spans="1:11" ht="12.75">
      <c r="A27" s="358" t="s">
        <v>580</v>
      </c>
      <c r="B27" s="359" t="s">
        <v>492</v>
      </c>
      <c r="C27" s="360">
        <v>22656.3</v>
      </c>
      <c r="D27" s="360">
        <v>4746.84</v>
      </c>
      <c r="E27" s="360">
        <v>0</v>
      </c>
      <c r="F27" s="361">
        <v>0</v>
      </c>
      <c r="G27" s="361">
        <v>0</v>
      </c>
      <c r="H27" s="360">
        <v>0</v>
      </c>
      <c r="I27" s="361">
        <v>0</v>
      </c>
      <c r="J27" s="361">
        <v>0</v>
      </c>
      <c r="K27" s="360">
        <v>0</v>
      </c>
    </row>
    <row r="28" spans="1:11" ht="12.75">
      <c r="A28" s="358" t="s">
        <v>580</v>
      </c>
      <c r="B28" s="359" t="s">
        <v>492</v>
      </c>
      <c r="C28" s="360">
        <v>1618.05</v>
      </c>
      <c r="D28" s="360">
        <v>420</v>
      </c>
      <c r="E28" s="360">
        <v>-1198.05</v>
      </c>
      <c r="F28" s="361">
        <v>0</v>
      </c>
      <c r="G28" s="361">
        <v>0</v>
      </c>
      <c r="H28" s="360">
        <v>0</v>
      </c>
      <c r="I28" s="361">
        <v>0</v>
      </c>
      <c r="J28" s="361">
        <v>0</v>
      </c>
      <c r="K28" s="360">
        <v>-1198.05</v>
      </c>
    </row>
    <row r="29" spans="1:11" ht="12.75">
      <c r="A29" s="358" t="s">
        <v>580</v>
      </c>
      <c r="B29" s="359" t="s">
        <v>494</v>
      </c>
      <c r="C29" s="360">
        <v>11744</v>
      </c>
      <c r="D29" s="360">
        <v>4550</v>
      </c>
      <c r="E29" s="360">
        <v>0</v>
      </c>
      <c r="F29" s="361">
        <v>0</v>
      </c>
      <c r="G29" s="361">
        <v>0</v>
      </c>
      <c r="H29" s="360">
        <v>-150.8</v>
      </c>
      <c r="I29" s="361">
        <v>0</v>
      </c>
      <c r="J29" s="361">
        <v>0</v>
      </c>
      <c r="K29" s="360">
        <v>-150.8</v>
      </c>
    </row>
    <row r="30" spans="1:11" ht="12.75">
      <c r="A30" s="358" t="s">
        <v>580</v>
      </c>
      <c r="B30" s="359" t="s">
        <v>494</v>
      </c>
      <c r="C30" s="360">
        <v>4586.95</v>
      </c>
      <c r="D30" s="360">
        <v>1840.3</v>
      </c>
      <c r="E30" s="360">
        <v>-2746.65</v>
      </c>
      <c r="F30" s="361">
        <v>0</v>
      </c>
      <c r="G30" s="361">
        <v>0</v>
      </c>
      <c r="H30" s="360">
        <v>0</v>
      </c>
      <c r="I30" s="361">
        <v>0</v>
      </c>
      <c r="J30" s="361">
        <v>0</v>
      </c>
      <c r="K30" s="360">
        <v>-2746.65</v>
      </c>
    </row>
    <row r="31" spans="1:11" ht="12.75">
      <c r="A31" s="358" t="s">
        <v>580</v>
      </c>
      <c r="B31" s="359" t="s">
        <v>496</v>
      </c>
      <c r="C31" s="360">
        <v>1407</v>
      </c>
      <c r="D31" s="360">
        <v>780</v>
      </c>
      <c r="E31" s="360">
        <v>-627</v>
      </c>
      <c r="F31" s="361">
        <v>0</v>
      </c>
      <c r="G31" s="361">
        <v>0</v>
      </c>
      <c r="H31" s="360">
        <v>0</v>
      </c>
      <c r="I31" s="361">
        <v>0</v>
      </c>
      <c r="J31" s="361">
        <v>0</v>
      </c>
      <c r="K31" s="360">
        <v>-627</v>
      </c>
    </row>
    <row r="32" spans="1:11" ht="12.75">
      <c r="A32" s="358" t="s">
        <v>580</v>
      </c>
      <c r="B32" s="359" t="s">
        <v>498</v>
      </c>
      <c r="C32" s="360">
        <v>32854.92</v>
      </c>
      <c r="D32" s="360">
        <v>12622.8</v>
      </c>
      <c r="E32" s="360">
        <v>-20232.12</v>
      </c>
      <c r="F32" s="361">
        <v>0</v>
      </c>
      <c r="G32" s="361">
        <v>0</v>
      </c>
      <c r="H32" s="360">
        <v>0</v>
      </c>
      <c r="I32" s="361">
        <v>0</v>
      </c>
      <c r="J32" s="361">
        <v>0</v>
      </c>
      <c r="K32" s="360">
        <v>-20232.12</v>
      </c>
    </row>
    <row r="33" spans="1:11" ht="12.75">
      <c r="A33" s="358" t="s">
        <v>580</v>
      </c>
      <c r="B33" s="359" t="s">
        <v>500</v>
      </c>
      <c r="C33" s="360">
        <v>2579.12</v>
      </c>
      <c r="D33" s="360">
        <v>1320</v>
      </c>
      <c r="E33" s="360">
        <v>0</v>
      </c>
      <c r="F33" s="361">
        <v>0</v>
      </c>
      <c r="G33" s="361">
        <v>0</v>
      </c>
      <c r="H33" s="360">
        <v>0</v>
      </c>
      <c r="I33" s="361">
        <v>0</v>
      </c>
      <c r="J33" s="361">
        <v>0</v>
      </c>
      <c r="K33" s="360">
        <v>0</v>
      </c>
    </row>
    <row r="34" spans="1:11" ht="12.75">
      <c r="A34" s="358" t="s">
        <v>580</v>
      </c>
      <c r="B34" s="359" t="s">
        <v>502</v>
      </c>
      <c r="C34" s="360">
        <v>32486.1</v>
      </c>
      <c r="D34" s="360">
        <v>8119.91</v>
      </c>
      <c r="E34" s="360">
        <v>0</v>
      </c>
      <c r="F34" s="361">
        <v>0</v>
      </c>
      <c r="G34" s="361">
        <v>0</v>
      </c>
      <c r="H34" s="360">
        <v>965.61</v>
      </c>
      <c r="I34" s="361">
        <v>0</v>
      </c>
      <c r="J34" s="361">
        <v>0</v>
      </c>
      <c r="K34" s="360">
        <v>965.61</v>
      </c>
    </row>
    <row r="35" spans="1:11" ht="12.75">
      <c r="A35" s="358" t="s">
        <v>580</v>
      </c>
      <c r="B35" s="359" t="s">
        <v>504</v>
      </c>
      <c r="C35" s="360">
        <v>52617.79</v>
      </c>
      <c r="D35" s="360">
        <v>18921</v>
      </c>
      <c r="E35" s="360">
        <v>-33696.79</v>
      </c>
      <c r="F35" s="361">
        <v>0</v>
      </c>
      <c r="G35" s="361">
        <v>0</v>
      </c>
      <c r="H35" s="360">
        <v>0</v>
      </c>
      <c r="I35" s="361">
        <v>0</v>
      </c>
      <c r="J35" s="361">
        <v>0</v>
      </c>
      <c r="K35" s="360">
        <v>-33696.79</v>
      </c>
    </row>
    <row r="36" spans="1:11" ht="12.75">
      <c r="A36" s="358" t="s">
        <v>580</v>
      </c>
      <c r="B36" s="359" t="s">
        <v>506</v>
      </c>
      <c r="C36" s="360">
        <v>158730</v>
      </c>
      <c r="D36" s="360">
        <v>79365</v>
      </c>
      <c r="E36" s="360">
        <v>0</v>
      </c>
      <c r="F36" s="361">
        <v>0</v>
      </c>
      <c r="G36" s="361">
        <v>0</v>
      </c>
      <c r="H36" s="360">
        <v>158.73</v>
      </c>
      <c r="I36" s="361">
        <v>0</v>
      </c>
      <c r="J36" s="361">
        <v>0</v>
      </c>
      <c r="K36" s="360">
        <v>158.73</v>
      </c>
    </row>
    <row r="37" spans="1:11" ht="12.75">
      <c r="A37" s="358" t="s">
        <v>580</v>
      </c>
      <c r="B37" s="359" t="s">
        <v>506</v>
      </c>
      <c r="C37" s="360">
        <v>141593</v>
      </c>
      <c r="D37" s="360">
        <v>70796.5</v>
      </c>
      <c r="E37" s="360">
        <v>-70796.5</v>
      </c>
      <c r="F37" s="361">
        <v>0</v>
      </c>
      <c r="G37" s="361">
        <v>0</v>
      </c>
      <c r="H37" s="360">
        <v>0</v>
      </c>
      <c r="I37" s="361">
        <v>0</v>
      </c>
      <c r="J37" s="361">
        <v>0</v>
      </c>
      <c r="K37" s="360">
        <v>-70796.5</v>
      </c>
    </row>
    <row r="38" spans="1:11" ht="12.75">
      <c r="A38" s="358" t="s">
        <v>580</v>
      </c>
      <c r="B38" s="359" t="s">
        <v>508</v>
      </c>
      <c r="C38" s="360">
        <v>19473.43</v>
      </c>
      <c r="D38" s="360">
        <v>1628.97</v>
      </c>
      <c r="E38" s="360">
        <v>0</v>
      </c>
      <c r="F38" s="361">
        <v>0</v>
      </c>
      <c r="G38" s="361">
        <v>0</v>
      </c>
      <c r="H38" s="360">
        <v>-75.77</v>
      </c>
      <c r="I38" s="361">
        <v>0</v>
      </c>
      <c r="J38" s="361">
        <v>0</v>
      </c>
      <c r="K38" s="360">
        <v>-75.77</v>
      </c>
    </row>
    <row r="39" spans="1:11" ht="12.75">
      <c r="A39" s="358" t="s">
        <v>580</v>
      </c>
      <c r="B39" s="359" t="s">
        <v>510</v>
      </c>
      <c r="C39" s="360">
        <v>4410.5</v>
      </c>
      <c r="D39" s="360">
        <v>161.14</v>
      </c>
      <c r="E39" s="360">
        <v>0</v>
      </c>
      <c r="F39" s="361">
        <v>0</v>
      </c>
      <c r="G39" s="361">
        <v>0</v>
      </c>
      <c r="H39" s="360">
        <v>-83.04</v>
      </c>
      <c r="I39" s="361">
        <v>0</v>
      </c>
      <c r="J39" s="361">
        <v>0</v>
      </c>
      <c r="K39" s="360">
        <v>-83.04</v>
      </c>
    </row>
    <row r="40" spans="1:11" ht="12.75">
      <c r="A40" s="358" t="s">
        <v>580</v>
      </c>
      <c r="B40" s="359" t="s">
        <v>510</v>
      </c>
      <c r="C40" s="360">
        <v>7469.99</v>
      </c>
      <c r="D40" s="360">
        <v>208.26</v>
      </c>
      <c r="E40" s="360">
        <v>-7261.73</v>
      </c>
      <c r="F40" s="361">
        <v>0</v>
      </c>
      <c r="G40" s="361">
        <v>0</v>
      </c>
      <c r="H40" s="360">
        <v>0</v>
      </c>
      <c r="I40" s="361">
        <v>0</v>
      </c>
      <c r="J40" s="361">
        <v>0</v>
      </c>
      <c r="K40" s="360">
        <v>-7261.73</v>
      </c>
    </row>
    <row r="41" spans="1:11" ht="12.75">
      <c r="A41" s="358" t="s">
        <v>580</v>
      </c>
      <c r="B41" s="359" t="s">
        <v>512</v>
      </c>
      <c r="C41" s="360">
        <v>2365</v>
      </c>
      <c r="D41" s="360">
        <v>700</v>
      </c>
      <c r="E41" s="360">
        <v>0</v>
      </c>
      <c r="F41" s="361">
        <v>0</v>
      </c>
      <c r="G41" s="361">
        <v>0</v>
      </c>
      <c r="H41" s="360">
        <v>-246</v>
      </c>
      <c r="I41" s="361">
        <v>0</v>
      </c>
      <c r="J41" s="361">
        <v>0</v>
      </c>
      <c r="K41" s="360">
        <v>-246</v>
      </c>
    </row>
    <row r="42" spans="1:11" ht="12.75">
      <c r="A42" s="358" t="s">
        <v>580</v>
      </c>
      <c r="B42" s="359" t="s">
        <v>512</v>
      </c>
      <c r="C42" s="360">
        <v>18599.6</v>
      </c>
      <c r="D42" s="360">
        <v>1674.12</v>
      </c>
      <c r="E42" s="360">
        <v>-16925.48</v>
      </c>
      <c r="F42" s="361">
        <v>0</v>
      </c>
      <c r="G42" s="361">
        <v>0</v>
      </c>
      <c r="H42" s="360">
        <v>0</v>
      </c>
      <c r="I42" s="361">
        <v>0</v>
      </c>
      <c r="J42" s="361">
        <v>0</v>
      </c>
      <c r="K42" s="360">
        <v>-16925.48</v>
      </c>
    </row>
    <row r="43" spans="1:11" ht="12.75">
      <c r="A43" s="358" t="s">
        <v>580</v>
      </c>
      <c r="B43" s="359" t="s">
        <v>514</v>
      </c>
      <c r="C43" s="360">
        <v>2081.53</v>
      </c>
      <c r="D43" s="360">
        <v>1767.42</v>
      </c>
      <c r="E43" s="360">
        <v>-314.11</v>
      </c>
      <c r="F43" s="361">
        <v>0</v>
      </c>
      <c r="G43" s="361">
        <v>0</v>
      </c>
      <c r="H43" s="360">
        <v>0</v>
      </c>
      <c r="I43" s="361">
        <v>0</v>
      </c>
      <c r="J43" s="361">
        <v>0</v>
      </c>
      <c r="K43" s="360">
        <v>-314.11</v>
      </c>
    </row>
    <row r="44" spans="1:11" ht="12.75">
      <c r="A44" s="358" t="s">
        <v>580</v>
      </c>
      <c r="B44" s="359" t="s">
        <v>516</v>
      </c>
      <c r="C44" s="360">
        <v>20092.46</v>
      </c>
      <c r="D44" s="360">
        <v>7192.52</v>
      </c>
      <c r="E44" s="360">
        <v>-12899.94</v>
      </c>
      <c r="F44" s="361">
        <v>0</v>
      </c>
      <c r="G44" s="361">
        <v>0</v>
      </c>
      <c r="H44" s="360">
        <v>0</v>
      </c>
      <c r="I44" s="361">
        <v>0</v>
      </c>
      <c r="J44" s="361">
        <v>0</v>
      </c>
      <c r="K44" s="360">
        <v>-12899.94</v>
      </c>
    </row>
    <row r="45" spans="1:11" ht="12.75">
      <c r="A45" s="355" t="s">
        <v>581</v>
      </c>
      <c r="B45" s="356"/>
      <c r="C45" s="318">
        <f aca="true" t="shared" si="0" ref="C45:K45">SUM(C14:C44)</f>
        <v>815343.7799999999</v>
      </c>
      <c r="D45" s="318">
        <f t="shared" si="0"/>
        <v>253165.55000000002</v>
      </c>
      <c r="E45" s="318">
        <f t="shared" si="0"/>
        <v>-215191.62000000002</v>
      </c>
      <c r="F45" s="318">
        <f t="shared" si="0"/>
        <v>0</v>
      </c>
      <c r="G45" s="318">
        <f t="shared" si="0"/>
        <v>0</v>
      </c>
      <c r="H45" s="318">
        <f t="shared" si="0"/>
        <v>1168.89</v>
      </c>
      <c r="I45" s="318">
        <f t="shared" si="0"/>
        <v>0</v>
      </c>
      <c r="J45" s="318">
        <f t="shared" si="0"/>
        <v>0</v>
      </c>
      <c r="K45" s="318">
        <f t="shared" si="0"/>
        <v>-214022.73000000004</v>
      </c>
    </row>
    <row r="46" spans="1:11" ht="12.75">
      <c r="A46" s="358" t="s">
        <v>580</v>
      </c>
      <c r="B46" s="361" t="s">
        <v>520</v>
      </c>
      <c r="C46" s="362">
        <v>800</v>
      </c>
      <c r="D46" s="362">
        <v>612</v>
      </c>
      <c r="E46" s="362">
        <v>0</v>
      </c>
      <c r="F46" s="363">
        <v>0</v>
      </c>
      <c r="G46" s="363">
        <v>0</v>
      </c>
      <c r="H46" s="362">
        <v>-18</v>
      </c>
      <c r="I46" s="363">
        <v>0</v>
      </c>
      <c r="J46" s="363">
        <v>0</v>
      </c>
      <c r="K46" s="362">
        <v>-18</v>
      </c>
    </row>
    <row r="47" spans="1:11" ht="12.75">
      <c r="A47" s="358" t="s">
        <v>580</v>
      </c>
      <c r="B47" s="361" t="s">
        <v>520</v>
      </c>
      <c r="C47" s="362">
        <v>26197.9</v>
      </c>
      <c r="D47" s="362">
        <v>7034.94</v>
      </c>
      <c r="E47" s="362">
        <v>-19162.96</v>
      </c>
      <c r="F47" s="363">
        <v>0</v>
      </c>
      <c r="G47" s="363">
        <v>0</v>
      </c>
      <c r="H47" s="362">
        <v>0</v>
      </c>
      <c r="I47" s="363">
        <v>0</v>
      </c>
      <c r="J47" s="363">
        <v>0</v>
      </c>
      <c r="K47" s="362">
        <v>-19162.96</v>
      </c>
    </row>
    <row r="48" spans="1:11" ht="12.75">
      <c r="A48" s="358" t="s">
        <v>580</v>
      </c>
      <c r="B48" s="361" t="s">
        <v>522</v>
      </c>
      <c r="C48" s="362">
        <v>10090.5</v>
      </c>
      <c r="D48" s="362">
        <v>3021.62</v>
      </c>
      <c r="E48" s="362">
        <v>-7068.88</v>
      </c>
      <c r="F48" s="363">
        <v>0</v>
      </c>
      <c r="G48" s="363">
        <v>0</v>
      </c>
      <c r="H48" s="362">
        <v>0</v>
      </c>
      <c r="I48" s="363">
        <v>0</v>
      </c>
      <c r="J48" s="363">
        <v>0</v>
      </c>
      <c r="K48" s="362">
        <v>-7068.88</v>
      </c>
    </row>
    <row r="49" spans="1:11" ht="12.75">
      <c r="A49" s="358" t="s">
        <v>580</v>
      </c>
      <c r="B49" s="361" t="s">
        <v>524</v>
      </c>
      <c r="C49" s="362">
        <v>10687.09</v>
      </c>
      <c r="D49" s="362">
        <v>5179.22</v>
      </c>
      <c r="E49" s="362">
        <v>-5507.87</v>
      </c>
      <c r="F49" s="363">
        <v>0</v>
      </c>
      <c r="G49" s="363">
        <v>0</v>
      </c>
      <c r="H49" s="362">
        <v>0</v>
      </c>
      <c r="I49" s="363">
        <v>0</v>
      </c>
      <c r="J49" s="363">
        <v>0</v>
      </c>
      <c r="K49" s="362">
        <v>-5507.87</v>
      </c>
    </row>
    <row r="50" spans="1:11" ht="12.75">
      <c r="A50" s="358" t="s">
        <v>580</v>
      </c>
      <c r="B50" s="361" t="s">
        <v>526</v>
      </c>
      <c r="C50" s="362">
        <v>24660.54</v>
      </c>
      <c r="D50" s="362">
        <v>13541.83</v>
      </c>
      <c r="E50" s="362">
        <v>-11118.71</v>
      </c>
      <c r="F50" s="363">
        <v>0</v>
      </c>
      <c r="G50" s="363">
        <v>0</v>
      </c>
      <c r="H50" s="362">
        <v>0</v>
      </c>
      <c r="I50" s="363">
        <v>0</v>
      </c>
      <c r="J50" s="363">
        <v>0</v>
      </c>
      <c r="K50" s="362">
        <v>-11118.71</v>
      </c>
    </row>
    <row r="51" spans="1:11" ht="12.75">
      <c r="A51" s="358" t="s">
        <v>580</v>
      </c>
      <c r="B51" s="361" t="s">
        <v>528</v>
      </c>
      <c r="C51" s="362">
        <v>15463.94</v>
      </c>
      <c r="D51" s="362">
        <v>6336.03</v>
      </c>
      <c r="E51" s="362">
        <v>-9127.91</v>
      </c>
      <c r="F51" s="363">
        <v>0</v>
      </c>
      <c r="G51" s="363">
        <v>0</v>
      </c>
      <c r="H51" s="362">
        <v>0</v>
      </c>
      <c r="I51" s="363">
        <v>0</v>
      </c>
      <c r="J51" s="363">
        <v>0</v>
      </c>
      <c r="K51" s="362">
        <v>-9127.91</v>
      </c>
    </row>
    <row r="52" spans="1:11" ht="12.75">
      <c r="A52" s="358" t="s">
        <v>580</v>
      </c>
      <c r="B52" s="361" t="s">
        <v>530</v>
      </c>
      <c r="C52" s="362">
        <v>14876</v>
      </c>
      <c r="D52" s="362">
        <v>9809.28</v>
      </c>
      <c r="E52" s="362">
        <v>0</v>
      </c>
      <c r="F52" s="363">
        <v>0</v>
      </c>
      <c r="G52" s="363">
        <v>0</v>
      </c>
      <c r="H52" s="362">
        <v>-630.72</v>
      </c>
      <c r="I52" s="363">
        <v>0</v>
      </c>
      <c r="J52" s="363">
        <v>0</v>
      </c>
      <c r="K52" s="362">
        <v>-630.72</v>
      </c>
    </row>
    <row r="53" spans="1:11" ht="12.75">
      <c r="A53" s="358" t="s">
        <v>580</v>
      </c>
      <c r="B53" s="361" t="s">
        <v>530</v>
      </c>
      <c r="C53" s="362">
        <v>16910.17</v>
      </c>
      <c r="D53" s="362">
        <v>11852.88</v>
      </c>
      <c r="E53" s="362">
        <v>-5057.29</v>
      </c>
      <c r="F53" s="363">
        <v>0</v>
      </c>
      <c r="G53" s="363">
        <v>0</v>
      </c>
      <c r="H53" s="362">
        <v>0</v>
      </c>
      <c r="I53" s="363">
        <v>0</v>
      </c>
      <c r="J53" s="363">
        <v>0</v>
      </c>
      <c r="K53" s="364">
        <v>-5057.29</v>
      </c>
    </row>
    <row r="54" spans="1:11" ht="12.75">
      <c r="A54" s="355" t="s">
        <v>204</v>
      </c>
      <c r="B54" s="356"/>
      <c r="C54" s="318">
        <v>119686.14</v>
      </c>
      <c r="D54" s="318">
        <f>SUM(D46:D53)</f>
        <v>57387.799999999996</v>
      </c>
      <c r="E54" s="318">
        <v>-54899.19</v>
      </c>
      <c r="F54" s="318">
        <v>0</v>
      </c>
      <c r="G54" s="318">
        <v>0</v>
      </c>
      <c r="H54" s="318">
        <f>SUM(H46:H53)</f>
        <v>-648.72</v>
      </c>
      <c r="I54" s="318">
        <v>0</v>
      </c>
      <c r="J54" s="318">
        <v>0</v>
      </c>
      <c r="K54" s="318">
        <f>SUM(K46:K53)</f>
        <v>-57692.340000000004</v>
      </c>
    </row>
    <row r="55" spans="1:11" ht="12.75">
      <c r="A55" s="358" t="s">
        <v>580</v>
      </c>
      <c r="B55" s="361" t="s">
        <v>547</v>
      </c>
      <c r="C55" s="360">
        <v>14896.34</v>
      </c>
      <c r="D55" s="360">
        <v>16575</v>
      </c>
      <c r="E55" s="360">
        <v>1678.66</v>
      </c>
      <c r="F55" s="361">
        <v>0</v>
      </c>
      <c r="G55" s="361">
        <v>0</v>
      </c>
      <c r="H55" s="360">
        <v>0</v>
      </c>
      <c r="I55" s="361">
        <v>0</v>
      </c>
      <c r="J55" s="361">
        <v>0</v>
      </c>
      <c r="K55" s="360">
        <v>1678.66</v>
      </c>
    </row>
    <row r="56" spans="1:11" ht="12.75">
      <c r="A56" s="358" t="s">
        <v>580</v>
      </c>
      <c r="B56" s="361" t="s">
        <v>548</v>
      </c>
      <c r="C56" s="360">
        <v>11901.85</v>
      </c>
      <c r="D56" s="360">
        <v>13829.52</v>
      </c>
      <c r="E56" s="360">
        <v>0</v>
      </c>
      <c r="F56" s="361">
        <v>0</v>
      </c>
      <c r="G56" s="361">
        <v>0</v>
      </c>
      <c r="H56" s="360">
        <v>48.64</v>
      </c>
      <c r="I56" s="361">
        <v>0</v>
      </c>
      <c r="J56" s="361">
        <v>0</v>
      </c>
      <c r="K56" s="360">
        <v>48.64</v>
      </c>
    </row>
    <row r="57" spans="1:11" ht="12.75">
      <c r="A57" s="358" t="s">
        <v>580</v>
      </c>
      <c r="B57" s="361" t="s">
        <v>548</v>
      </c>
      <c r="C57" s="360">
        <v>13308.84</v>
      </c>
      <c r="D57" s="360">
        <v>28660.8</v>
      </c>
      <c r="E57" s="360">
        <v>15351.96</v>
      </c>
      <c r="F57" s="361">
        <v>0</v>
      </c>
      <c r="G57" s="361">
        <v>0</v>
      </c>
      <c r="H57" s="360">
        <v>0</v>
      </c>
      <c r="I57" s="361">
        <v>0</v>
      </c>
      <c r="J57" s="361">
        <v>0</v>
      </c>
      <c r="K57" s="360">
        <v>15351.96</v>
      </c>
    </row>
    <row r="58" spans="1:11" ht="12.75">
      <c r="A58" s="358" t="s">
        <v>580</v>
      </c>
      <c r="B58" s="361" t="s">
        <v>549</v>
      </c>
      <c r="C58" s="360">
        <v>14818.62</v>
      </c>
      <c r="D58" s="360">
        <v>15456</v>
      </c>
      <c r="E58" s="360">
        <v>0</v>
      </c>
      <c r="F58" s="361">
        <v>0</v>
      </c>
      <c r="G58" s="361">
        <v>0</v>
      </c>
      <c r="H58" s="360">
        <v>-92</v>
      </c>
      <c r="I58" s="361">
        <v>0</v>
      </c>
      <c r="J58" s="361">
        <v>0</v>
      </c>
      <c r="K58" s="360">
        <v>-92</v>
      </c>
    </row>
    <row r="59" spans="1:11" ht="12.75">
      <c r="A59" s="358" t="s">
        <v>580</v>
      </c>
      <c r="B59" s="361" t="s">
        <v>549</v>
      </c>
      <c r="C59" s="360">
        <v>12645.07</v>
      </c>
      <c r="D59" s="360">
        <v>28224</v>
      </c>
      <c r="E59" s="360">
        <v>15578.93</v>
      </c>
      <c r="F59" s="361">
        <v>0</v>
      </c>
      <c r="G59" s="361">
        <v>0</v>
      </c>
      <c r="H59" s="360">
        <v>0</v>
      </c>
      <c r="I59" s="361">
        <v>0</v>
      </c>
      <c r="J59" s="361">
        <v>0</v>
      </c>
      <c r="K59" s="360">
        <v>15578.93</v>
      </c>
    </row>
    <row r="60" spans="1:11" ht="12.75">
      <c r="A60" s="358" t="s">
        <v>580</v>
      </c>
      <c r="B60" s="361" t="s">
        <v>550</v>
      </c>
      <c r="C60" s="360">
        <v>38781.48</v>
      </c>
      <c r="D60" s="360">
        <v>40992</v>
      </c>
      <c r="E60" s="360">
        <v>0</v>
      </c>
      <c r="F60" s="361">
        <v>0</v>
      </c>
      <c r="G60" s="361">
        <v>0</v>
      </c>
      <c r="H60" s="360">
        <v>-732</v>
      </c>
      <c r="I60" s="361">
        <v>0</v>
      </c>
      <c r="J60" s="361">
        <v>0</v>
      </c>
      <c r="K60" s="360">
        <v>-732</v>
      </c>
    </row>
    <row r="61" spans="1:11" ht="12.75">
      <c r="A61" s="358" t="s">
        <v>580</v>
      </c>
      <c r="B61" s="361" t="s">
        <v>550</v>
      </c>
      <c r="C61" s="360">
        <v>12700.76</v>
      </c>
      <c r="D61" s="360">
        <v>28224</v>
      </c>
      <c r="E61" s="360">
        <v>15523.24</v>
      </c>
      <c r="F61" s="361">
        <v>0</v>
      </c>
      <c r="G61" s="361">
        <v>0</v>
      </c>
      <c r="H61" s="360">
        <v>0</v>
      </c>
      <c r="I61" s="361">
        <v>0</v>
      </c>
      <c r="J61" s="361">
        <v>0</v>
      </c>
      <c r="K61" s="360">
        <v>15523.24</v>
      </c>
    </row>
    <row r="62" spans="1:11" ht="12.75">
      <c r="A62" s="358" t="s">
        <v>580</v>
      </c>
      <c r="B62" s="361" t="s">
        <v>551</v>
      </c>
      <c r="C62" s="360">
        <v>3542.76</v>
      </c>
      <c r="D62" s="360">
        <v>3780</v>
      </c>
      <c r="E62" s="360">
        <v>0</v>
      </c>
      <c r="F62" s="361">
        <v>0</v>
      </c>
      <c r="G62" s="361">
        <v>0</v>
      </c>
      <c r="H62" s="360">
        <v>0</v>
      </c>
      <c r="I62" s="361">
        <v>0</v>
      </c>
      <c r="J62" s="361">
        <v>0</v>
      </c>
      <c r="K62" s="360">
        <v>0</v>
      </c>
    </row>
    <row r="63" spans="1:11" ht="12.75">
      <c r="A63" s="358" t="s">
        <v>580</v>
      </c>
      <c r="B63" s="361" t="s">
        <v>551</v>
      </c>
      <c r="C63" s="360">
        <v>20353.83</v>
      </c>
      <c r="D63" s="360">
        <v>43092</v>
      </c>
      <c r="E63" s="360">
        <v>22738.17</v>
      </c>
      <c r="F63" s="361">
        <v>0</v>
      </c>
      <c r="G63" s="361">
        <v>0</v>
      </c>
      <c r="H63" s="360">
        <v>0</v>
      </c>
      <c r="I63" s="361">
        <v>0</v>
      </c>
      <c r="J63" s="361">
        <v>0</v>
      </c>
      <c r="K63" s="360">
        <v>22738.17</v>
      </c>
    </row>
    <row r="64" spans="1:11" ht="12.75">
      <c r="A64" s="358" t="s">
        <v>580</v>
      </c>
      <c r="B64" s="361" t="s">
        <v>552</v>
      </c>
      <c r="C64" s="360">
        <v>21266.06</v>
      </c>
      <c r="D64" s="360">
        <v>38322.02</v>
      </c>
      <c r="E64" s="360">
        <v>0</v>
      </c>
      <c r="F64" s="361">
        <v>0</v>
      </c>
      <c r="G64" s="361">
        <v>0</v>
      </c>
      <c r="H64" s="360">
        <v>-905.98</v>
      </c>
      <c r="I64" s="361">
        <v>0</v>
      </c>
      <c r="J64" s="361">
        <v>0</v>
      </c>
      <c r="K64" s="360">
        <v>-905.98</v>
      </c>
    </row>
    <row r="65" spans="1:11" ht="12.75">
      <c r="A65" s="358" t="s">
        <v>580</v>
      </c>
      <c r="B65" s="361" t="s">
        <v>552</v>
      </c>
      <c r="C65" s="360">
        <v>31074.09</v>
      </c>
      <c r="D65" s="360">
        <v>49236</v>
      </c>
      <c r="E65" s="360">
        <v>18161.91</v>
      </c>
      <c r="F65" s="361">
        <v>0</v>
      </c>
      <c r="G65" s="361">
        <v>0</v>
      </c>
      <c r="H65" s="360">
        <v>0</v>
      </c>
      <c r="I65" s="361">
        <v>0</v>
      </c>
      <c r="J65" s="361">
        <v>0</v>
      </c>
      <c r="K65" s="360">
        <v>18161.91</v>
      </c>
    </row>
    <row r="66" spans="1:11" ht="12.75">
      <c r="A66" s="358" t="s">
        <v>580</v>
      </c>
      <c r="B66" s="361" t="s">
        <v>553</v>
      </c>
      <c r="C66" s="360">
        <v>83714.37</v>
      </c>
      <c r="D66" s="360">
        <v>132768</v>
      </c>
      <c r="E66" s="360">
        <v>0</v>
      </c>
      <c r="F66" s="361">
        <v>0</v>
      </c>
      <c r="G66" s="361">
        <v>0</v>
      </c>
      <c r="H66" s="360">
        <v>-3232</v>
      </c>
      <c r="I66" s="361">
        <v>0</v>
      </c>
      <c r="J66" s="361">
        <v>0</v>
      </c>
      <c r="K66" s="360">
        <v>-3232</v>
      </c>
    </row>
    <row r="67" spans="1:11" ht="12.75">
      <c r="A67" s="358" t="s">
        <v>580</v>
      </c>
      <c r="B67" s="361" t="s">
        <v>553</v>
      </c>
      <c r="C67" s="360">
        <v>17300.71</v>
      </c>
      <c r="D67" s="360">
        <v>35266.5</v>
      </c>
      <c r="E67" s="360">
        <v>17965.79</v>
      </c>
      <c r="F67" s="361">
        <v>0</v>
      </c>
      <c r="G67" s="361">
        <v>0</v>
      </c>
      <c r="H67" s="360">
        <v>0</v>
      </c>
      <c r="I67" s="361">
        <v>0</v>
      </c>
      <c r="J67" s="361">
        <v>0</v>
      </c>
      <c r="K67" s="360">
        <v>17965.79</v>
      </c>
    </row>
    <row r="68" spans="1:11" ht="12.75">
      <c r="A68" s="358" t="s">
        <v>580</v>
      </c>
      <c r="B68" s="361" t="s">
        <v>554</v>
      </c>
      <c r="C68" s="360">
        <v>26403.45</v>
      </c>
      <c r="D68" s="360">
        <v>35420</v>
      </c>
      <c r="E68" s="360">
        <v>0</v>
      </c>
      <c r="F68" s="361">
        <v>0</v>
      </c>
      <c r="G68" s="361">
        <v>0</v>
      </c>
      <c r="H68" s="360">
        <v>220</v>
      </c>
      <c r="I68" s="361">
        <v>0</v>
      </c>
      <c r="J68" s="361">
        <v>0</v>
      </c>
      <c r="K68" s="360">
        <v>220</v>
      </c>
    </row>
    <row r="69" spans="1:11" ht="12.75">
      <c r="A69" s="358" t="s">
        <v>580</v>
      </c>
      <c r="B69" s="361" t="s">
        <v>555</v>
      </c>
      <c r="C69" s="360">
        <v>14527.11</v>
      </c>
      <c r="D69" s="360">
        <v>14547.62</v>
      </c>
      <c r="E69" s="360">
        <v>0</v>
      </c>
      <c r="F69" s="361">
        <v>0</v>
      </c>
      <c r="G69" s="361">
        <v>0</v>
      </c>
      <c r="H69" s="360">
        <v>5.56</v>
      </c>
      <c r="I69" s="361">
        <v>0</v>
      </c>
      <c r="J69" s="361">
        <v>0</v>
      </c>
      <c r="K69" s="360">
        <v>5.56</v>
      </c>
    </row>
    <row r="70" spans="1:11" ht="12.75">
      <c r="A70" s="358" t="s">
        <v>580</v>
      </c>
      <c r="B70" s="365" t="s">
        <v>556</v>
      </c>
      <c r="C70" s="360">
        <v>7589.52</v>
      </c>
      <c r="D70" s="360">
        <v>9133.2</v>
      </c>
      <c r="E70" s="360">
        <v>0</v>
      </c>
      <c r="F70" s="361"/>
      <c r="G70" s="361"/>
      <c r="H70" s="360">
        <v>-200.4</v>
      </c>
      <c r="I70" s="361"/>
      <c r="J70" s="361"/>
      <c r="K70" s="360">
        <v>-200.4</v>
      </c>
    </row>
    <row r="71" spans="1:11" ht="12.75">
      <c r="A71" s="366"/>
      <c r="B71" s="366"/>
      <c r="C71" s="367">
        <f>SUM(C55:C70)</f>
        <v>344824.86</v>
      </c>
      <c r="D71" s="367">
        <f>SUM(D55:D70)</f>
        <v>533526.6599999999</v>
      </c>
      <c r="E71" s="367">
        <f>SUM(E55:E70)</f>
        <v>106998.66</v>
      </c>
      <c r="F71" s="368">
        <v>0</v>
      </c>
      <c r="G71" s="368">
        <v>0</v>
      </c>
      <c r="H71" s="367">
        <f>SUM(H55:H70)</f>
        <v>-4888.179999999999</v>
      </c>
      <c r="I71" s="368">
        <v>0</v>
      </c>
      <c r="J71" s="368">
        <v>0</v>
      </c>
      <c r="K71" s="367">
        <f>SUM(K55:K70)</f>
        <v>102110.48000000001</v>
      </c>
    </row>
    <row r="72" spans="1:11" ht="12.75">
      <c r="A72" s="369" t="s">
        <v>582</v>
      </c>
      <c r="B72" s="370"/>
      <c r="C72" s="371">
        <f>C71+C54+C45</f>
        <v>1279854.7799999998</v>
      </c>
      <c r="D72" s="371">
        <f>D71+D54+D45</f>
        <v>844080.01</v>
      </c>
      <c r="E72" s="371">
        <v>0</v>
      </c>
      <c r="F72" s="371">
        <v>0</v>
      </c>
      <c r="G72" s="371">
        <v>0</v>
      </c>
      <c r="H72" s="371">
        <f>H71+H54+H45</f>
        <v>-4368.009999999999</v>
      </c>
      <c r="I72" s="371">
        <v>0</v>
      </c>
      <c r="J72" s="371">
        <v>0</v>
      </c>
      <c r="K72" s="371">
        <f>K71+K54+K45</f>
        <v>-169604.59000000003</v>
      </c>
    </row>
    <row r="73" spans="1:11" ht="12.75">
      <c r="A73" s="358" t="s">
        <v>583</v>
      </c>
      <c r="B73" s="359" t="s">
        <v>476</v>
      </c>
      <c r="C73" s="360">
        <v>4500</v>
      </c>
      <c r="D73" s="360">
        <v>0</v>
      </c>
      <c r="E73" s="360">
        <v>0</v>
      </c>
      <c r="F73" s="361">
        <v>0</v>
      </c>
      <c r="G73" s="361">
        <v>0</v>
      </c>
      <c r="H73" s="360">
        <v>0</v>
      </c>
      <c r="I73" s="361">
        <v>0</v>
      </c>
      <c r="J73" s="361">
        <v>0</v>
      </c>
      <c r="K73" s="360">
        <v>0</v>
      </c>
    </row>
    <row r="74" spans="1:11" ht="12.75">
      <c r="A74" s="358" t="s">
        <v>583</v>
      </c>
      <c r="B74" s="359" t="s">
        <v>476</v>
      </c>
      <c r="C74" s="360">
        <v>32679.87</v>
      </c>
      <c r="D74" s="360">
        <v>0</v>
      </c>
      <c r="E74" s="360">
        <v>-32679.87</v>
      </c>
      <c r="F74" s="361">
        <v>0</v>
      </c>
      <c r="G74" s="361">
        <v>0</v>
      </c>
      <c r="H74" s="360">
        <v>0</v>
      </c>
      <c r="I74" s="361">
        <v>0</v>
      </c>
      <c r="J74" s="361">
        <v>0</v>
      </c>
      <c r="K74" s="360">
        <v>-32679.87</v>
      </c>
    </row>
    <row r="75" spans="1:11" ht="12.75">
      <c r="A75" s="358" t="s">
        <v>583</v>
      </c>
      <c r="B75" s="359" t="s">
        <v>478</v>
      </c>
      <c r="C75" s="360">
        <v>852.89</v>
      </c>
      <c r="D75" s="360">
        <v>2285.5</v>
      </c>
      <c r="E75" s="360">
        <v>1432.61</v>
      </c>
      <c r="F75" s="361">
        <v>0</v>
      </c>
      <c r="G75" s="361">
        <v>0</v>
      </c>
      <c r="H75" s="360">
        <v>0</v>
      </c>
      <c r="I75" s="361">
        <v>0</v>
      </c>
      <c r="J75" s="361">
        <v>0</v>
      </c>
      <c r="K75" s="360">
        <v>1432.61</v>
      </c>
    </row>
    <row r="76" spans="1:11" ht="12.75">
      <c r="A76" s="358" t="s">
        <v>583</v>
      </c>
      <c r="B76" s="359" t="s">
        <v>480</v>
      </c>
      <c r="C76" s="360">
        <v>49302.12</v>
      </c>
      <c r="D76" s="360">
        <v>6993.6</v>
      </c>
      <c r="E76" s="360">
        <v>0</v>
      </c>
      <c r="F76" s="361">
        <v>0</v>
      </c>
      <c r="G76" s="361">
        <v>0</v>
      </c>
      <c r="H76" s="360">
        <v>0</v>
      </c>
      <c r="I76" s="361">
        <v>0</v>
      </c>
      <c r="J76" s="361">
        <v>0</v>
      </c>
      <c r="K76" s="360">
        <v>0</v>
      </c>
    </row>
    <row r="77" spans="1:11" ht="12.75">
      <c r="A77" s="358" t="s">
        <v>583</v>
      </c>
      <c r="B77" s="359" t="s">
        <v>482</v>
      </c>
      <c r="C77" s="360">
        <v>60663.12</v>
      </c>
      <c r="D77" s="360">
        <v>4984.8</v>
      </c>
      <c r="E77" s="360">
        <v>0</v>
      </c>
      <c r="F77" s="361">
        <v>0</v>
      </c>
      <c r="G77" s="361">
        <v>0</v>
      </c>
      <c r="H77" s="360">
        <v>498.48</v>
      </c>
      <c r="I77" s="361">
        <v>0</v>
      </c>
      <c r="J77" s="361">
        <v>0</v>
      </c>
      <c r="K77" s="360">
        <v>498.48</v>
      </c>
    </row>
    <row r="78" spans="1:11" ht="12.75">
      <c r="A78" s="358" t="s">
        <v>583</v>
      </c>
      <c r="B78" s="359" t="s">
        <v>482</v>
      </c>
      <c r="C78" s="360">
        <v>6394.47</v>
      </c>
      <c r="D78" s="360">
        <v>937.8</v>
      </c>
      <c r="E78" s="360">
        <v>-5456.67</v>
      </c>
      <c r="F78" s="361">
        <v>0</v>
      </c>
      <c r="G78" s="361">
        <v>0</v>
      </c>
      <c r="H78" s="360">
        <v>0</v>
      </c>
      <c r="I78" s="361">
        <v>0</v>
      </c>
      <c r="J78" s="361">
        <v>0</v>
      </c>
      <c r="K78" s="360">
        <v>-5456.67</v>
      </c>
    </row>
    <row r="79" spans="1:11" ht="12.75">
      <c r="A79" s="358" t="s">
        <v>583</v>
      </c>
      <c r="B79" s="359" t="s">
        <v>484</v>
      </c>
      <c r="C79" s="360">
        <v>24016.8</v>
      </c>
      <c r="D79" s="360">
        <v>2012.54</v>
      </c>
      <c r="E79" s="360">
        <v>0</v>
      </c>
      <c r="F79" s="361">
        <v>0</v>
      </c>
      <c r="G79" s="361">
        <v>0</v>
      </c>
      <c r="H79" s="360">
        <v>330.18</v>
      </c>
      <c r="I79" s="361">
        <v>0</v>
      </c>
      <c r="J79" s="361">
        <v>0</v>
      </c>
      <c r="K79" s="360">
        <v>330.18</v>
      </c>
    </row>
    <row r="80" spans="1:11" ht="12.75">
      <c r="A80" s="358" t="s">
        <v>583</v>
      </c>
      <c r="B80" s="359" t="s">
        <v>486</v>
      </c>
      <c r="C80" s="360">
        <v>46768.75</v>
      </c>
      <c r="D80" s="360">
        <v>4696.85</v>
      </c>
      <c r="E80" s="360">
        <v>0</v>
      </c>
      <c r="F80" s="361">
        <v>0</v>
      </c>
      <c r="G80" s="361">
        <v>0</v>
      </c>
      <c r="H80" s="360">
        <v>-335.49</v>
      </c>
      <c r="I80" s="361">
        <v>0</v>
      </c>
      <c r="J80" s="361">
        <v>0</v>
      </c>
      <c r="K80" s="360">
        <v>-335.49</v>
      </c>
    </row>
    <row r="81" spans="1:11" ht="12.75">
      <c r="A81" s="358" t="s">
        <v>583</v>
      </c>
      <c r="B81" s="359" t="s">
        <v>486</v>
      </c>
      <c r="C81" s="360">
        <v>1587.8</v>
      </c>
      <c r="D81" s="360">
        <v>263.03</v>
      </c>
      <c r="E81" s="360">
        <v>-1324.77</v>
      </c>
      <c r="F81" s="361">
        <v>0</v>
      </c>
      <c r="G81" s="361">
        <v>0</v>
      </c>
      <c r="H81" s="360">
        <v>0</v>
      </c>
      <c r="I81" s="361">
        <v>0</v>
      </c>
      <c r="J81" s="361">
        <v>0</v>
      </c>
      <c r="K81" s="360">
        <v>-1324.77</v>
      </c>
    </row>
    <row r="82" spans="1:11" ht="12.75">
      <c r="A82" s="358" t="s">
        <v>583</v>
      </c>
      <c r="B82" s="359" t="s">
        <v>488</v>
      </c>
      <c r="C82" s="360">
        <v>28692.21</v>
      </c>
      <c r="D82" s="360">
        <v>6053.7</v>
      </c>
      <c r="E82" s="360">
        <v>0</v>
      </c>
      <c r="F82" s="361">
        <v>0</v>
      </c>
      <c r="G82" s="361">
        <v>0</v>
      </c>
      <c r="H82" s="360">
        <v>-825.5</v>
      </c>
      <c r="I82" s="361">
        <v>0</v>
      </c>
      <c r="J82" s="361">
        <v>0</v>
      </c>
      <c r="K82" s="360">
        <v>-825.5</v>
      </c>
    </row>
    <row r="83" spans="1:11" ht="12.75">
      <c r="A83" s="358" t="s">
        <v>583</v>
      </c>
      <c r="B83" s="359" t="s">
        <v>488</v>
      </c>
      <c r="C83" s="360">
        <v>1055.25</v>
      </c>
      <c r="D83" s="360">
        <v>352</v>
      </c>
      <c r="E83" s="360">
        <v>-703.25</v>
      </c>
      <c r="F83" s="361">
        <v>0</v>
      </c>
      <c r="G83" s="361">
        <v>0</v>
      </c>
      <c r="H83" s="360">
        <v>0</v>
      </c>
      <c r="I83" s="361">
        <v>0</v>
      </c>
      <c r="J83" s="361">
        <v>0</v>
      </c>
      <c r="K83" s="360">
        <v>-703.25</v>
      </c>
    </row>
    <row r="84" spans="1:11" ht="12.75">
      <c r="A84" s="358" t="s">
        <v>583</v>
      </c>
      <c r="B84" s="359" t="s">
        <v>490</v>
      </c>
      <c r="C84" s="360">
        <v>7780</v>
      </c>
      <c r="D84" s="360">
        <v>2600</v>
      </c>
      <c r="E84" s="360">
        <v>0</v>
      </c>
      <c r="F84" s="361">
        <v>0</v>
      </c>
      <c r="G84" s="361">
        <v>0</v>
      </c>
      <c r="H84" s="360">
        <v>-315</v>
      </c>
      <c r="I84" s="361">
        <v>0</v>
      </c>
      <c r="J84" s="361">
        <v>0</v>
      </c>
      <c r="K84" s="360">
        <v>-315</v>
      </c>
    </row>
    <row r="85" spans="1:11" ht="12.75">
      <c r="A85" s="358" t="s">
        <v>583</v>
      </c>
      <c r="B85" s="359" t="s">
        <v>490</v>
      </c>
      <c r="C85" s="360">
        <v>13684.76</v>
      </c>
      <c r="D85" s="360">
        <v>3772.86</v>
      </c>
      <c r="E85" s="360">
        <v>-9911.9</v>
      </c>
      <c r="F85" s="361">
        <v>0</v>
      </c>
      <c r="G85" s="361">
        <v>0</v>
      </c>
      <c r="H85" s="360">
        <v>0</v>
      </c>
      <c r="I85" s="361">
        <v>0</v>
      </c>
      <c r="J85" s="361">
        <v>0</v>
      </c>
      <c r="K85" s="360">
        <v>-9911.9</v>
      </c>
    </row>
    <row r="86" spans="1:11" ht="12.75">
      <c r="A86" s="358" t="s">
        <v>583</v>
      </c>
      <c r="B86" s="359" t="s">
        <v>492</v>
      </c>
      <c r="C86" s="360">
        <v>22656.3</v>
      </c>
      <c r="D86" s="360">
        <v>3797.47</v>
      </c>
      <c r="E86" s="360">
        <v>0</v>
      </c>
      <c r="F86" s="361">
        <v>0</v>
      </c>
      <c r="G86" s="361">
        <v>0</v>
      </c>
      <c r="H86" s="360">
        <v>-949.37</v>
      </c>
      <c r="I86" s="361">
        <v>0</v>
      </c>
      <c r="J86" s="361">
        <v>0</v>
      </c>
      <c r="K86" s="360">
        <v>-949.37</v>
      </c>
    </row>
    <row r="87" spans="1:11" ht="12.75">
      <c r="A87" s="358" t="s">
        <v>583</v>
      </c>
      <c r="B87" s="359" t="s">
        <v>492</v>
      </c>
      <c r="C87" s="360">
        <v>1618.05</v>
      </c>
      <c r="D87" s="360">
        <v>336</v>
      </c>
      <c r="E87" s="360">
        <v>-1282.05</v>
      </c>
      <c r="F87" s="361">
        <v>0</v>
      </c>
      <c r="G87" s="361">
        <v>0</v>
      </c>
      <c r="H87" s="360">
        <v>0</v>
      </c>
      <c r="I87" s="361">
        <v>0</v>
      </c>
      <c r="J87" s="361">
        <v>0</v>
      </c>
      <c r="K87" s="360">
        <v>-1282.05</v>
      </c>
    </row>
    <row r="88" spans="1:11" ht="12.75">
      <c r="A88" s="358" t="s">
        <v>583</v>
      </c>
      <c r="B88" s="359" t="s">
        <v>494</v>
      </c>
      <c r="C88" s="360">
        <v>11744</v>
      </c>
      <c r="D88" s="360">
        <v>3900</v>
      </c>
      <c r="E88" s="360">
        <v>0</v>
      </c>
      <c r="F88" s="361">
        <v>0</v>
      </c>
      <c r="G88" s="361">
        <v>0</v>
      </c>
      <c r="H88" s="360">
        <v>-800.8</v>
      </c>
      <c r="I88" s="361">
        <v>0</v>
      </c>
      <c r="J88" s="361">
        <v>0</v>
      </c>
      <c r="K88" s="360">
        <v>-800.8</v>
      </c>
    </row>
    <row r="89" spans="1:11" ht="12.75">
      <c r="A89" s="358" t="s">
        <v>583</v>
      </c>
      <c r="B89" s="359" t="s">
        <v>494</v>
      </c>
      <c r="C89" s="360">
        <v>4586.95</v>
      </c>
      <c r="D89" s="360">
        <v>1577.4</v>
      </c>
      <c r="E89" s="360">
        <v>-3009.55</v>
      </c>
      <c r="F89" s="361">
        <v>0</v>
      </c>
      <c r="G89" s="361">
        <v>0</v>
      </c>
      <c r="H89" s="360">
        <v>0</v>
      </c>
      <c r="I89" s="361">
        <v>0</v>
      </c>
      <c r="J89" s="361">
        <v>0</v>
      </c>
      <c r="K89" s="360">
        <v>-3009.55</v>
      </c>
    </row>
    <row r="90" spans="1:11" ht="12.75">
      <c r="A90" s="358" t="s">
        <v>583</v>
      </c>
      <c r="B90" s="359" t="s">
        <v>496</v>
      </c>
      <c r="C90" s="360">
        <v>1407</v>
      </c>
      <c r="D90" s="360">
        <v>780</v>
      </c>
      <c r="E90" s="360">
        <v>-627</v>
      </c>
      <c r="F90" s="361">
        <v>0</v>
      </c>
      <c r="G90" s="361">
        <v>0</v>
      </c>
      <c r="H90" s="360">
        <v>0</v>
      </c>
      <c r="I90" s="361">
        <v>0</v>
      </c>
      <c r="J90" s="361">
        <v>0</v>
      </c>
      <c r="K90" s="360">
        <v>-627</v>
      </c>
    </row>
    <row r="91" spans="1:11" ht="12.75">
      <c r="A91" s="358" t="s">
        <v>583</v>
      </c>
      <c r="B91" s="359" t="s">
        <v>498</v>
      </c>
      <c r="C91" s="360">
        <v>32854.92</v>
      </c>
      <c r="D91" s="360">
        <v>10519</v>
      </c>
      <c r="E91" s="360">
        <v>-22335.92</v>
      </c>
      <c r="F91" s="361">
        <v>0</v>
      </c>
      <c r="G91" s="361">
        <v>0</v>
      </c>
      <c r="H91" s="360">
        <v>0</v>
      </c>
      <c r="I91" s="361">
        <v>0</v>
      </c>
      <c r="J91" s="361">
        <v>0</v>
      </c>
      <c r="K91" s="360">
        <v>-22335.92</v>
      </c>
    </row>
    <row r="92" spans="1:11" ht="12.75">
      <c r="A92" s="358" t="s">
        <v>583</v>
      </c>
      <c r="B92" s="359" t="s">
        <v>500</v>
      </c>
      <c r="C92" s="360">
        <v>2579.12</v>
      </c>
      <c r="D92" s="360">
        <v>1320</v>
      </c>
      <c r="E92" s="360">
        <v>0</v>
      </c>
      <c r="F92" s="361">
        <v>0</v>
      </c>
      <c r="G92" s="361">
        <v>0</v>
      </c>
      <c r="H92" s="360">
        <v>0</v>
      </c>
      <c r="I92" s="361">
        <v>0</v>
      </c>
      <c r="J92" s="361">
        <v>0</v>
      </c>
      <c r="K92" s="360">
        <v>0</v>
      </c>
    </row>
    <row r="93" spans="1:11" ht="12.75">
      <c r="A93" s="358" t="s">
        <v>583</v>
      </c>
      <c r="B93" s="359" t="s">
        <v>502</v>
      </c>
      <c r="C93" s="360">
        <v>32486.1</v>
      </c>
      <c r="D93" s="360">
        <v>8119.91</v>
      </c>
      <c r="E93" s="360">
        <v>0</v>
      </c>
      <c r="F93" s="361">
        <v>0</v>
      </c>
      <c r="G93" s="361">
        <v>0</v>
      </c>
      <c r="H93" s="360">
        <v>965.61</v>
      </c>
      <c r="I93" s="361">
        <v>0</v>
      </c>
      <c r="J93" s="361">
        <v>0</v>
      </c>
      <c r="K93" s="360">
        <v>965.61</v>
      </c>
    </row>
    <row r="94" spans="1:11" ht="12.75">
      <c r="A94" s="358" t="s">
        <v>583</v>
      </c>
      <c r="B94" s="359" t="s">
        <v>504</v>
      </c>
      <c r="C94" s="360">
        <v>52617.79</v>
      </c>
      <c r="D94" s="360">
        <v>18921</v>
      </c>
      <c r="E94" s="360">
        <v>-33696.79</v>
      </c>
      <c r="F94" s="361">
        <v>0</v>
      </c>
      <c r="G94" s="361">
        <v>0</v>
      </c>
      <c r="H94" s="360">
        <v>0</v>
      </c>
      <c r="I94" s="361">
        <v>0</v>
      </c>
      <c r="J94" s="361">
        <v>0</v>
      </c>
      <c r="K94" s="360">
        <v>-33696.79</v>
      </c>
    </row>
    <row r="95" spans="1:11" ht="12.75">
      <c r="A95" s="358" t="s">
        <v>583</v>
      </c>
      <c r="B95" s="359" t="s">
        <v>506</v>
      </c>
      <c r="C95" s="360">
        <v>158730</v>
      </c>
      <c r="D95" s="360">
        <v>80952.3</v>
      </c>
      <c r="E95" s="360">
        <v>0</v>
      </c>
      <c r="F95" s="361">
        <v>0</v>
      </c>
      <c r="G95" s="361">
        <v>0</v>
      </c>
      <c r="H95" s="360">
        <v>1746.03</v>
      </c>
      <c r="I95" s="361">
        <v>0</v>
      </c>
      <c r="J95" s="361">
        <v>0</v>
      </c>
      <c r="K95" s="360">
        <v>1746.03</v>
      </c>
    </row>
    <row r="96" spans="1:11" ht="12.75">
      <c r="A96" s="358" t="s">
        <v>583</v>
      </c>
      <c r="B96" s="359" t="s">
        <v>506</v>
      </c>
      <c r="C96" s="360">
        <v>141593</v>
      </c>
      <c r="D96" s="360">
        <v>72212.43</v>
      </c>
      <c r="E96" s="360">
        <v>-69380.57</v>
      </c>
      <c r="F96" s="361">
        <v>0</v>
      </c>
      <c r="G96" s="361">
        <v>0</v>
      </c>
      <c r="H96" s="360">
        <v>0</v>
      </c>
      <c r="I96" s="361">
        <v>0</v>
      </c>
      <c r="J96" s="361">
        <v>0</v>
      </c>
      <c r="K96" s="360">
        <v>-69380.57</v>
      </c>
    </row>
    <row r="97" spans="1:11" ht="12.75">
      <c r="A97" s="358" t="s">
        <v>583</v>
      </c>
      <c r="B97" s="359" t="s">
        <v>508</v>
      </c>
      <c r="C97" s="360">
        <v>19473.43</v>
      </c>
      <c r="D97" s="360">
        <v>1553.2</v>
      </c>
      <c r="E97" s="360">
        <v>0</v>
      </c>
      <c r="F97" s="361">
        <v>0</v>
      </c>
      <c r="G97" s="361">
        <v>0</v>
      </c>
      <c r="H97" s="360">
        <v>-151.54</v>
      </c>
      <c r="I97" s="361">
        <v>0</v>
      </c>
      <c r="J97" s="361">
        <v>0</v>
      </c>
      <c r="K97" s="360">
        <v>-151.54</v>
      </c>
    </row>
    <row r="98" spans="1:11" ht="12.75">
      <c r="A98" s="358" t="s">
        <v>583</v>
      </c>
      <c r="B98" s="359" t="s">
        <v>510</v>
      </c>
      <c r="C98" s="360">
        <v>4410.5</v>
      </c>
      <c r="D98" s="360">
        <v>161.14</v>
      </c>
      <c r="E98" s="360">
        <v>0</v>
      </c>
      <c r="F98" s="361">
        <v>0</v>
      </c>
      <c r="G98" s="361">
        <v>0</v>
      </c>
      <c r="H98" s="360">
        <v>-83.04</v>
      </c>
      <c r="I98" s="361">
        <v>0</v>
      </c>
      <c r="J98" s="361">
        <v>0</v>
      </c>
      <c r="K98" s="360">
        <v>-83.04</v>
      </c>
    </row>
    <row r="99" spans="1:11" ht="12.75">
      <c r="A99" s="358" t="s">
        <v>583</v>
      </c>
      <c r="B99" s="359" t="s">
        <v>510</v>
      </c>
      <c r="C99" s="360">
        <v>7469.99</v>
      </c>
      <c r="D99" s="360">
        <v>208.26</v>
      </c>
      <c r="E99" s="360">
        <v>-7261.73</v>
      </c>
      <c r="F99" s="361">
        <v>0</v>
      </c>
      <c r="G99" s="361">
        <v>0</v>
      </c>
      <c r="H99" s="360">
        <v>0</v>
      </c>
      <c r="I99" s="361">
        <v>0</v>
      </c>
      <c r="J99" s="361">
        <v>0</v>
      </c>
      <c r="K99" s="360">
        <v>-7261.73</v>
      </c>
    </row>
    <row r="100" spans="1:11" ht="12.75">
      <c r="A100" s="358" t="s">
        <v>583</v>
      </c>
      <c r="B100" s="359" t="s">
        <v>512</v>
      </c>
      <c r="C100" s="360">
        <v>2365</v>
      </c>
      <c r="D100" s="360">
        <v>830</v>
      </c>
      <c r="E100" s="360">
        <v>0</v>
      </c>
      <c r="F100" s="361">
        <v>0</v>
      </c>
      <c r="G100" s="361">
        <v>0</v>
      </c>
      <c r="H100" s="360">
        <v>-116</v>
      </c>
      <c r="I100" s="361">
        <v>0</v>
      </c>
      <c r="J100" s="361">
        <v>0</v>
      </c>
      <c r="K100" s="360">
        <v>-116</v>
      </c>
    </row>
    <row r="101" spans="1:11" ht="12.75">
      <c r="A101" s="358" t="s">
        <v>583</v>
      </c>
      <c r="B101" s="359" t="s">
        <v>512</v>
      </c>
      <c r="C101" s="360">
        <v>18599.6</v>
      </c>
      <c r="D101" s="360">
        <v>1985.03</v>
      </c>
      <c r="E101" s="360">
        <v>-16614.57</v>
      </c>
      <c r="F101" s="361">
        <v>0</v>
      </c>
      <c r="G101" s="361">
        <v>0</v>
      </c>
      <c r="H101" s="360">
        <v>0</v>
      </c>
      <c r="I101" s="361">
        <v>0</v>
      </c>
      <c r="J101" s="361">
        <v>0</v>
      </c>
      <c r="K101" s="360">
        <v>-16614.57</v>
      </c>
    </row>
    <row r="102" spans="1:11" ht="12.75">
      <c r="A102" s="358" t="s">
        <v>583</v>
      </c>
      <c r="B102" s="359" t="s">
        <v>514</v>
      </c>
      <c r="C102" s="360">
        <v>2081.53</v>
      </c>
      <c r="D102" s="360">
        <v>1743.64</v>
      </c>
      <c r="E102" s="360">
        <v>-337.89</v>
      </c>
      <c r="F102" s="361">
        <v>0</v>
      </c>
      <c r="G102" s="361">
        <v>0</v>
      </c>
      <c r="H102" s="360">
        <v>0</v>
      </c>
      <c r="I102" s="361">
        <v>0</v>
      </c>
      <c r="J102" s="361">
        <v>0</v>
      </c>
      <c r="K102" s="360">
        <v>-337.89</v>
      </c>
    </row>
    <row r="103" spans="1:11" ht="12.75">
      <c r="A103" s="358" t="s">
        <v>583</v>
      </c>
      <c r="B103" s="359" t="s">
        <v>516</v>
      </c>
      <c r="C103" s="360">
        <v>20092.46</v>
      </c>
      <c r="D103" s="360">
        <v>7192.52</v>
      </c>
      <c r="E103" s="360">
        <v>-12899.94</v>
      </c>
      <c r="F103" s="361">
        <v>0</v>
      </c>
      <c r="G103" s="361">
        <v>0</v>
      </c>
      <c r="H103" s="360">
        <v>0</v>
      </c>
      <c r="I103" s="361">
        <v>0</v>
      </c>
      <c r="J103" s="361">
        <v>0</v>
      </c>
      <c r="K103" s="360">
        <v>-12899.94</v>
      </c>
    </row>
    <row r="104" spans="1:11" ht="12.75">
      <c r="A104" s="355" t="s">
        <v>581</v>
      </c>
      <c r="B104" s="356"/>
      <c r="C104" s="318">
        <f>SUM(C73:C103)</f>
        <v>815343.7799999999</v>
      </c>
      <c r="D104" s="318">
        <f>SUM(D73:D103)</f>
        <v>251061.98000000004</v>
      </c>
      <c r="E104" s="318">
        <f>SUM(E73:E103)</f>
        <v>-216089.86000000004</v>
      </c>
      <c r="F104" s="318">
        <v>0</v>
      </c>
      <c r="G104" s="318">
        <v>0</v>
      </c>
      <c r="H104" s="318">
        <f>SUM(H73:H103)</f>
        <v>-36.4399999999999</v>
      </c>
      <c r="I104" s="318">
        <v>0</v>
      </c>
      <c r="J104" s="318">
        <v>0</v>
      </c>
      <c r="K104" s="318">
        <f>SUM(K73:K103)</f>
        <v>-216126.30000000005</v>
      </c>
    </row>
    <row r="105" spans="1:11" ht="12.75">
      <c r="A105" s="358" t="s">
        <v>583</v>
      </c>
      <c r="B105" s="361" t="s">
        <v>520</v>
      </c>
      <c r="C105" s="362">
        <v>800</v>
      </c>
      <c r="D105" s="362">
        <v>580</v>
      </c>
      <c r="E105" s="362">
        <v>0</v>
      </c>
      <c r="F105" s="363">
        <v>0</v>
      </c>
      <c r="G105" s="363">
        <v>0</v>
      </c>
      <c r="H105" s="362">
        <v>-50</v>
      </c>
      <c r="I105" s="363">
        <v>0</v>
      </c>
      <c r="J105" s="363">
        <v>0</v>
      </c>
      <c r="K105" s="362">
        <v>-50</v>
      </c>
    </row>
    <row r="106" spans="1:11" ht="12.75">
      <c r="A106" s="358" t="s">
        <v>583</v>
      </c>
      <c r="B106" s="361" t="s">
        <v>520</v>
      </c>
      <c r="C106" s="362">
        <v>26197.9</v>
      </c>
      <c r="D106" s="362">
        <v>6667.1</v>
      </c>
      <c r="E106" s="362">
        <v>-19530.8</v>
      </c>
      <c r="F106" s="363">
        <v>0</v>
      </c>
      <c r="G106" s="363">
        <v>0</v>
      </c>
      <c r="H106" s="362">
        <v>0</v>
      </c>
      <c r="I106" s="363">
        <v>0</v>
      </c>
      <c r="J106" s="363">
        <v>0</v>
      </c>
      <c r="K106" s="362">
        <v>-19530.8</v>
      </c>
    </row>
    <row r="107" spans="1:11" ht="12.75">
      <c r="A107" s="358" t="s">
        <v>583</v>
      </c>
      <c r="B107" s="361" t="s">
        <v>522</v>
      </c>
      <c r="C107" s="362">
        <v>10090.5</v>
      </c>
      <c r="D107" s="362">
        <v>2800</v>
      </c>
      <c r="E107" s="362">
        <v>-7290.5</v>
      </c>
      <c r="F107" s="363">
        <v>0</v>
      </c>
      <c r="G107" s="363">
        <v>0</v>
      </c>
      <c r="H107" s="362">
        <v>0</v>
      </c>
      <c r="I107" s="363">
        <v>0</v>
      </c>
      <c r="J107" s="363">
        <v>0</v>
      </c>
      <c r="K107" s="362">
        <v>-7290.5</v>
      </c>
    </row>
    <row r="108" spans="1:11" ht="12.75">
      <c r="A108" s="358" t="s">
        <v>583</v>
      </c>
      <c r="B108" s="361" t="s">
        <v>524</v>
      </c>
      <c r="C108" s="362">
        <v>10687.09</v>
      </c>
      <c r="D108" s="362">
        <v>5000.34</v>
      </c>
      <c r="E108" s="362">
        <v>-5686.75</v>
      </c>
      <c r="F108" s="363">
        <v>0</v>
      </c>
      <c r="G108" s="363">
        <v>0</v>
      </c>
      <c r="H108" s="362">
        <v>0</v>
      </c>
      <c r="I108" s="363">
        <v>0</v>
      </c>
      <c r="J108" s="363">
        <v>0</v>
      </c>
      <c r="K108" s="362">
        <v>-5686.75</v>
      </c>
    </row>
    <row r="109" spans="1:11" ht="12.75">
      <c r="A109" s="358" t="s">
        <v>583</v>
      </c>
      <c r="B109" s="361" t="s">
        <v>526</v>
      </c>
      <c r="C109" s="362">
        <v>24660.54</v>
      </c>
      <c r="D109" s="362">
        <v>13162.83</v>
      </c>
      <c r="E109" s="362">
        <v>-11497.71</v>
      </c>
      <c r="F109" s="363">
        <v>0</v>
      </c>
      <c r="G109" s="363">
        <v>0</v>
      </c>
      <c r="H109" s="362">
        <v>0</v>
      </c>
      <c r="I109" s="363">
        <v>0</v>
      </c>
      <c r="J109" s="363">
        <v>0</v>
      </c>
      <c r="K109" s="362">
        <v>-11497.71</v>
      </c>
    </row>
    <row r="110" spans="1:11" ht="12.75">
      <c r="A110" s="358" t="s">
        <v>583</v>
      </c>
      <c r="B110" s="361" t="s">
        <v>528</v>
      </c>
      <c r="C110" s="362">
        <v>15463.94</v>
      </c>
      <c r="D110" s="362">
        <v>6275.16</v>
      </c>
      <c r="E110" s="362">
        <v>-9188.78</v>
      </c>
      <c r="F110" s="363">
        <v>0</v>
      </c>
      <c r="G110" s="363">
        <v>0</v>
      </c>
      <c r="H110" s="362">
        <v>0</v>
      </c>
      <c r="I110" s="363">
        <v>0</v>
      </c>
      <c r="J110" s="363">
        <v>0</v>
      </c>
      <c r="K110" s="362">
        <v>-9188.78</v>
      </c>
    </row>
    <row r="111" spans="1:11" ht="12.75">
      <c r="A111" s="358" t="s">
        <v>583</v>
      </c>
      <c r="B111" s="361" t="s">
        <v>530</v>
      </c>
      <c r="C111" s="362">
        <v>14876</v>
      </c>
      <c r="D111" s="362">
        <v>9337.08</v>
      </c>
      <c r="E111" s="362">
        <v>0</v>
      </c>
      <c r="F111" s="363">
        <v>0</v>
      </c>
      <c r="G111" s="363">
        <v>0</v>
      </c>
      <c r="H111" s="362">
        <v>-1102.92</v>
      </c>
      <c r="I111" s="363">
        <v>0</v>
      </c>
      <c r="J111" s="363">
        <v>0</v>
      </c>
      <c r="K111" s="362">
        <v>-1102.92</v>
      </c>
    </row>
    <row r="112" spans="1:11" ht="12.75">
      <c r="A112" s="358" t="s">
        <v>583</v>
      </c>
      <c r="B112" s="361" t="s">
        <v>530</v>
      </c>
      <c r="C112" s="362">
        <v>16910.17</v>
      </c>
      <c r="D112" s="362">
        <v>11282.31</v>
      </c>
      <c r="E112" s="362">
        <v>-5627.86</v>
      </c>
      <c r="F112" s="363">
        <v>0</v>
      </c>
      <c r="G112" s="363">
        <v>0</v>
      </c>
      <c r="H112" s="362">
        <v>0</v>
      </c>
      <c r="I112" s="363">
        <v>0</v>
      </c>
      <c r="J112" s="363">
        <v>0</v>
      </c>
      <c r="K112" s="364">
        <v>-5627.86</v>
      </c>
    </row>
    <row r="113" spans="1:11" ht="12.75">
      <c r="A113" s="355" t="s">
        <v>204</v>
      </c>
      <c r="B113" s="356"/>
      <c r="C113" s="318">
        <v>119686.14</v>
      </c>
      <c r="D113" s="318">
        <f>SUM(D105:D112)</f>
        <v>55104.82</v>
      </c>
      <c r="E113" s="318">
        <f>SUM(E105:E112)</f>
        <v>-58822.399999999994</v>
      </c>
      <c r="F113" s="318">
        <v>0</v>
      </c>
      <c r="G113" s="318">
        <v>0</v>
      </c>
      <c r="H113" s="318">
        <f>SUM(H105:H112)</f>
        <v>-1152.92</v>
      </c>
      <c r="I113" s="318">
        <v>0</v>
      </c>
      <c r="J113" s="318">
        <v>0</v>
      </c>
      <c r="K113" s="318">
        <f>SUM(K105:K112)</f>
        <v>-59975.31999999999</v>
      </c>
    </row>
    <row r="114" spans="1:11" ht="12.75">
      <c r="A114" s="358" t="s">
        <v>583</v>
      </c>
      <c r="B114" s="361" t="s">
        <v>547</v>
      </c>
      <c r="C114" s="360">
        <v>14896.34</v>
      </c>
      <c r="D114" s="360">
        <v>16575</v>
      </c>
      <c r="E114" s="360">
        <v>1678.66</v>
      </c>
      <c r="F114" s="361">
        <v>0</v>
      </c>
      <c r="G114" s="361">
        <v>0</v>
      </c>
      <c r="H114" s="360">
        <v>0</v>
      </c>
      <c r="I114" s="361">
        <v>0</v>
      </c>
      <c r="J114" s="361">
        <v>0</v>
      </c>
      <c r="K114" s="360">
        <v>1678.66</v>
      </c>
    </row>
    <row r="115" spans="1:11" ht="12.75">
      <c r="A115" s="358" t="s">
        <v>583</v>
      </c>
      <c r="B115" s="361" t="s">
        <v>548</v>
      </c>
      <c r="C115" s="360">
        <v>11901.85</v>
      </c>
      <c r="D115" s="360">
        <v>13699.82</v>
      </c>
      <c r="E115" s="360">
        <v>0</v>
      </c>
      <c r="F115" s="361">
        <v>0</v>
      </c>
      <c r="G115" s="361">
        <v>0</v>
      </c>
      <c r="H115" s="360">
        <v>-81.06</v>
      </c>
      <c r="I115" s="361">
        <v>0</v>
      </c>
      <c r="J115" s="361">
        <v>0</v>
      </c>
      <c r="K115" s="360">
        <v>-81.06</v>
      </c>
    </row>
    <row r="116" spans="1:11" ht="12.75">
      <c r="A116" s="358" t="s">
        <v>583</v>
      </c>
      <c r="B116" s="361" t="s">
        <v>548</v>
      </c>
      <c r="C116" s="360">
        <v>13308.84</v>
      </c>
      <c r="D116" s="360">
        <v>28392</v>
      </c>
      <c r="E116" s="360">
        <v>15083.16</v>
      </c>
      <c r="F116" s="361">
        <v>0</v>
      </c>
      <c r="G116" s="361">
        <v>0</v>
      </c>
      <c r="H116" s="360">
        <v>0</v>
      </c>
      <c r="I116" s="361">
        <v>0</v>
      </c>
      <c r="J116" s="361">
        <v>0</v>
      </c>
      <c r="K116" s="360">
        <v>15083.16</v>
      </c>
    </row>
    <row r="117" spans="1:11" ht="12.75">
      <c r="A117" s="358" t="s">
        <v>583</v>
      </c>
      <c r="B117" s="361" t="s">
        <v>549</v>
      </c>
      <c r="C117" s="360">
        <v>14818.62</v>
      </c>
      <c r="D117" s="360">
        <v>15437.6</v>
      </c>
      <c r="E117" s="360">
        <v>0</v>
      </c>
      <c r="F117" s="361">
        <v>0</v>
      </c>
      <c r="G117" s="361">
        <v>0</v>
      </c>
      <c r="H117" s="360">
        <v>-110.4</v>
      </c>
      <c r="I117" s="361">
        <v>0</v>
      </c>
      <c r="J117" s="361">
        <v>0</v>
      </c>
      <c r="K117" s="360">
        <v>-110.4</v>
      </c>
    </row>
    <row r="118" spans="1:11" ht="12.75">
      <c r="A118" s="358" t="s">
        <v>583</v>
      </c>
      <c r="B118" s="361" t="s">
        <v>549</v>
      </c>
      <c r="C118" s="360">
        <v>12645.07</v>
      </c>
      <c r="D118" s="360">
        <v>28190.4</v>
      </c>
      <c r="E118" s="360">
        <v>15545.33</v>
      </c>
      <c r="F118" s="361">
        <v>0</v>
      </c>
      <c r="G118" s="361">
        <v>0</v>
      </c>
      <c r="H118" s="360">
        <v>0</v>
      </c>
      <c r="I118" s="361">
        <v>0</v>
      </c>
      <c r="J118" s="361">
        <v>0</v>
      </c>
      <c r="K118" s="360">
        <v>15545.33</v>
      </c>
    </row>
    <row r="119" spans="1:11" ht="12.75">
      <c r="A119" s="358" t="s">
        <v>583</v>
      </c>
      <c r="B119" s="361" t="s">
        <v>550</v>
      </c>
      <c r="C119" s="360">
        <v>38781.48</v>
      </c>
      <c r="D119" s="360">
        <v>40961.5</v>
      </c>
      <c r="E119" s="360">
        <v>0</v>
      </c>
      <c r="F119" s="361">
        <v>0</v>
      </c>
      <c r="G119" s="361">
        <v>0</v>
      </c>
      <c r="H119" s="360">
        <v>-762.5</v>
      </c>
      <c r="I119" s="361">
        <v>0</v>
      </c>
      <c r="J119" s="361">
        <v>0</v>
      </c>
      <c r="K119" s="360">
        <v>-762.5</v>
      </c>
    </row>
    <row r="120" spans="1:11" ht="12.75">
      <c r="A120" s="358" t="s">
        <v>583</v>
      </c>
      <c r="B120" s="361" t="s">
        <v>550</v>
      </c>
      <c r="C120" s="360">
        <v>12700.76</v>
      </c>
      <c r="D120" s="360">
        <v>28203</v>
      </c>
      <c r="E120" s="360">
        <v>15502.24</v>
      </c>
      <c r="F120" s="361">
        <v>0</v>
      </c>
      <c r="G120" s="361">
        <v>0</v>
      </c>
      <c r="H120" s="360">
        <v>0</v>
      </c>
      <c r="I120" s="361">
        <v>0</v>
      </c>
      <c r="J120" s="361">
        <v>0</v>
      </c>
      <c r="K120" s="360">
        <v>15502.24</v>
      </c>
    </row>
    <row r="121" spans="1:11" ht="12.75">
      <c r="A121" s="358" t="s">
        <v>583</v>
      </c>
      <c r="B121" s="361" t="s">
        <v>551</v>
      </c>
      <c r="C121" s="360">
        <v>3542.76</v>
      </c>
      <c r="D121" s="360">
        <v>3600</v>
      </c>
      <c r="E121" s="360">
        <v>0</v>
      </c>
      <c r="F121" s="361">
        <v>0</v>
      </c>
      <c r="G121" s="361">
        <v>0</v>
      </c>
      <c r="H121" s="360">
        <v>-180</v>
      </c>
      <c r="I121" s="361">
        <v>0</v>
      </c>
      <c r="J121" s="361">
        <v>0</v>
      </c>
      <c r="K121" s="360">
        <v>-180</v>
      </c>
    </row>
    <row r="122" spans="1:11" ht="12.75">
      <c r="A122" s="358" t="s">
        <v>583</v>
      </c>
      <c r="B122" s="361" t="s">
        <v>551</v>
      </c>
      <c r="C122" s="360">
        <v>20353.83</v>
      </c>
      <c r="D122" s="360">
        <v>41040</v>
      </c>
      <c r="E122" s="360">
        <v>20686.17</v>
      </c>
      <c r="F122" s="361">
        <v>0</v>
      </c>
      <c r="G122" s="361">
        <v>0</v>
      </c>
      <c r="H122" s="360">
        <v>0</v>
      </c>
      <c r="I122" s="361">
        <v>0</v>
      </c>
      <c r="J122" s="361">
        <v>0</v>
      </c>
      <c r="K122" s="360">
        <v>20686.17</v>
      </c>
    </row>
    <row r="123" spans="1:11" ht="12.75">
      <c r="A123" s="358" t="s">
        <v>583</v>
      </c>
      <c r="B123" s="361" t="s">
        <v>552</v>
      </c>
      <c r="C123" s="360">
        <v>21266.06</v>
      </c>
      <c r="D123" s="360">
        <v>36659.5</v>
      </c>
      <c r="E123" s="360">
        <v>0</v>
      </c>
      <c r="F123" s="361">
        <v>0</v>
      </c>
      <c r="G123" s="361">
        <v>0</v>
      </c>
      <c r="H123" s="360">
        <v>-2568.5</v>
      </c>
      <c r="I123" s="361">
        <v>0</v>
      </c>
      <c r="J123" s="361">
        <v>0</v>
      </c>
      <c r="K123" s="360">
        <v>-2568.5</v>
      </c>
    </row>
    <row r="124" spans="1:11" ht="12.75">
      <c r="A124" s="358" t="s">
        <v>583</v>
      </c>
      <c r="B124" s="361" t="s">
        <v>552</v>
      </c>
      <c r="C124" s="360">
        <v>31074.09</v>
      </c>
      <c r="D124" s="360">
        <v>47100</v>
      </c>
      <c r="E124" s="360">
        <v>16025.91</v>
      </c>
      <c r="F124" s="361">
        <v>0</v>
      </c>
      <c r="G124" s="361">
        <v>0</v>
      </c>
      <c r="H124" s="360">
        <v>0</v>
      </c>
      <c r="I124" s="361">
        <v>0</v>
      </c>
      <c r="J124" s="361">
        <v>0</v>
      </c>
      <c r="K124" s="360">
        <v>16025.91</v>
      </c>
    </row>
    <row r="125" spans="1:11" ht="12.75">
      <c r="A125" s="358" t="s">
        <v>583</v>
      </c>
      <c r="B125" s="361" t="s">
        <v>553</v>
      </c>
      <c r="C125" s="360">
        <v>83714.37</v>
      </c>
      <c r="D125" s="360">
        <v>123200</v>
      </c>
      <c r="E125" s="360">
        <v>0</v>
      </c>
      <c r="F125" s="361">
        <v>0</v>
      </c>
      <c r="G125" s="361">
        <v>0</v>
      </c>
      <c r="H125" s="360">
        <v>-12800</v>
      </c>
      <c r="I125" s="361">
        <v>0</v>
      </c>
      <c r="J125" s="361">
        <v>0</v>
      </c>
      <c r="K125" s="360">
        <v>-12800</v>
      </c>
    </row>
    <row r="126" spans="1:11" ht="12.75">
      <c r="A126" s="358" t="s">
        <v>583</v>
      </c>
      <c r="B126" s="361" t="s">
        <v>553</v>
      </c>
      <c r="C126" s="360">
        <v>17300.71</v>
      </c>
      <c r="D126" s="360">
        <v>32725</v>
      </c>
      <c r="E126" s="360">
        <v>15424.29</v>
      </c>
      <c r="F126" s="361">
        <v>0</v>
      </c>
      <c r="G126" s="361">
        <v>0</v>
      </c>
      <c r="H126" s="360">
        <v>0</v>
      </c>
      <c r="I126" s="361">
        <v>0</v>
      </c>
      <c r="J126" s="361">
        <v>0</v>
      </c>
      <c r="K126" s="360">
        <v>15424.29</v>
      </c>
    </row>
    <row r="127" spans="1:11" ht="12.75">
      <c r="A127" s="358" t="s">
        <v>583</v>
      </c>
      <c r="B127" s="361" t="s">
        <v>554</v>
      </c>
      <c r="C127" s="360">
        <v>26403.45</v>
      </c>
      <c r="D127" s="360">
        <v>34100</v>
      </c>
      <c r="E127" s="360">
        <v>0</v>
      </c>
      <c r="F127" s="361">
        <v>0</v>
      </c>
      <c r="G127" s="361">
        <v>0</v>
      </c>
      <c r="H127" s="360">
        <v>-1100</v>
      </c>
      <c r="I127" s="361">
        <v>0</v>
      </c>
      <c r="J127" s="361">
        <v>0</v>
      </c>
      <c r="K127" s="360">
        <v>-1100</v>
      </c>
    </row>
    <row r="128" spans="1:11" ht="12.75">
      <c r="A128" s="358" t="s">
        <v>583</v>
      </c>
      <c r="B128" s="361" t="s">
        <v>555</v>
      </c>
      <c r="C128" s="360">
        <v>14527.11</v>
      </c>
      <c r="D128" s="360">
        <v>13157.72</v>
      </c>
      <c r="E128" s="360">
        <v>0</v>
      </c>
      <c r="F128" s="361">
        <v>0</v>
      </c>
      <c r="G128" s="361">
        <v>0</v>
      </c>
      <c r="H128" s="360">
        <v>-1384.34</v>
      </c>
      <c r="I128" s="361">
        <v>0</v>
      </c>
      <c r="J128" s="361">
        <v>0</v>
      </c>
      <c r="K128" s="360">
        <v>-1384.34</v>
      </c>
    </row>
    <row r="129" spans="1:11" ht="12.75">
      <c r="A129" s="358" t="s">
        <v>583</v>
      </c>
      <c r="B129" s="361" t="s">
        <v>556</v>
      </c>
      <c r="C129" s="360">
        <v>7589.52</v>
      </c>
      <c r="D129" s="360">
        <v>8280</v>
      </c>
      <c r="E129" s="360">
        <v>0</v>
      </c>
      <c r="F129" s="361"/>
      <c r="G129" s="361"/>
      <c r="H129" s="360">
        <v>-1053.6</v>
      </c>
      <c r="I129" s="361"/>
      <c r="J129" s="361"/>
      <c r="K129" s="360">
        <v>-1053.6</v>
      </c>
    </row>
    <row r="130" spans="1:11" ht="12.75">
      <c r="A130" s="372"/>
      <c r="B130" s="373"/>
      <c r="C130" s="318">
        <f>SUM(C114:C129)</f>
        <v>344824.86</v>
      </c>
      <c r="D130" s="318">
        <f>SUM(D114:D129)</f>
        <v>511321.54</v>
      </c>
      <c r="E130" s="318">
        <f>SUM(E114:E129)</f>
        <v>99945.76000000001</v>
      </c>
      <c r="F130" s="318"/>
      <c r="G130" s="318"/>
      <c r="H130" s="318">
        <f>SUM(H114:H129)</f>
        <v>-20040.399999999998</v>
      </c>
      <c r="I130" s="318"/>
      <c r="J130" s="318"/>
      <c r="K130" s="318">
        <f>SUM(K114:K129)</f>
        <v>79905.35999999999</v>
      </c>
    </row>
    <row r="131" spans="1:11" ht="12.75">
      <c r="A131" s="355" t="s">
        <v>582</v>
      </c>
      <c r="B131" s="356"/>
      <c r="C131" s="374">
        <f>C130+C113+C104</f>
        <v>1279854.7799999998</v>
      </c>
      <c r="D131" s="374">
        <f>D130+D113+D104</f>
        <v>817488.3400000001</v>
      </c>
      <c r="E131" s="374">
        <f>E130+E113+E104</f>
        <v>-174966.50000000003</v>
      </c>
      <c r="F131" s="374"/>
      <c r="G131" s="374"/>
      <c r="H131" s="374">
        <f>H130+H113+H104</f>
        <v>-21229.76</v>
      </c>
      <c r="I131" s="374"/>
      <c r="J131" s="374"/>
      <c r="K131" s="374">
        <f>K130+K113+K104</f>
        <v>-196196.26000000007</v>
      </c>
    </row>
    <row r="132" spans="1:11" ht="12.75">
      <c r="A132" s="358" t="s">
        <v>584</v>
      </c>
      <c r="B132" s="359" t="s">
        <v>476</v>
      </c>
      <c r="C132" s="360">
        <v>4500</v>
      </c>
      <c r="D132" s="360">
        <v>0</v>
      </c>
      <c r="E132" s="360">
        <v>0</v>
      </c>
      <c r="F132" s="361">
        <v>0</v>
      </c>
      <c r="G132" s="361">
        <v>0</v>
      </c>
      <c r="H132" s="360">
        <v>0</v>
      </c>
      <c r="I132" s="361">
        <v>0</v>
      </c>
      <c r="J132" s="361">
        <v>0</v>
      </c>
      <c r="K132" s="360">
        <v>0</v>
      </c>
    </row>
    <row r="133" spans="1:11" ht="12.75">
      <c r="A133" s="358" t="s">
        <v>584</v>
      </c>
      <c r="B133" s="359" t="s">
        <v>476</v>
      </c>
      <c r="C133" s="360">
        <v>32679.87</v>
      </c>
      <c r="D133" s="360">
        <v>0</v>
      </c>
      <c r="E133" s="360">
        <v>-32679.87</v>
      </c>
      <c r="F133" s="361">
        <v>0</v>
      </c>
      <c r="G133" s="361">
        <v>0</v>
      </c>
      <c r="H133" s="360">
        <v>0</v>
      </c>
      <c r="I133" s="361">
        <v>0</v>
      </c>
      <c r="J133" s="361">
        <v>0</v>
      </c>
      <c r="K133" s="360">
        <v>-32679.87</v>
      </c>
    </row>
    <row r="134" spans="1:11" ht="12.75">
      <c r="A134" s="358" t="s">
        <v>584</v>
      </c>
      <c r="B134" s="359" t="s">
        <v>478</v>
      </c>
      <c r="C134" s="360">
        <v>852.89</v>
      </c>
      <c r="D134" s="360">
        <v>2598.94</v>
      </c>
      <c r="E134" s="360">
        <v>1746.05</v>
      </c>
      <c r="F134" s="361">
        <v>0</v>
      </c>
      <c r="G134" s="361">
        <v>0</v>
      </c>
      <c r="H134" s="360">
        <v>0</v>
      </c>
      <c r="I134" s="361">
        <v>0</v>
      </c>
      <c r="J134" s="361">
        <v>0</v>
      </c>
      <c r="K134" s="360">
        <v>1746.05</v>
      </c>
    </row>
    <row r="135" spans="1:11" ht="12.75">
      <c r="A135" s="358" t="s">
        <v>584</v>
      </c>
      <c r="B135" s="359" t="s">
        <v>480</v>
      </c>
      <c r="C135" s="360">
        <v>49302.12</v>
      </c>
      <c r="D135" s="360">
        <v>6944.35</v>
      </c>
      <c r="E135" s="360">
        <v>0</v>
      </c>
      <c r="F135" s="361">
        <v>0</v>
      </c>
      <c r="G135" s="361">
        <v>0</v>
      </c>
      <c r="H135" s="360">
        <v>-49.25</v>
      </c>
      <c r="I135" s="361">
        <v>0</v>
      </c>
      <c r="J135" s="361">
        <v>0</v>
      </c>
      <c r="K135" s="360">
        <v>-49.25</v>
      </c>
    </row>
    <row r="136" spans="1:11" ht="12.75">
      <c r="A136" s="358" t="s">
        <v>584</v>
      </c>
      <c r="B136" s="359" t="s">
        <v>482</v>
      </c>
      <c r="C136" s="360">
        <v>60663.12</v>
      </c>
      <c r="D136" s="360">
        <v>4984.8</v>
      </c>
      <c r="E136" s="360">
        <v>0</v>
      </c>
      <c r="F136" s="361">
        <v>0</v>
      </c>
      <c r="G136" s="361">
        <v>0</v>
      </c>
      <c r="H136" s="360">
        <v>498.48</v>
      </c>
      <c r="I136" s="361">
        <v>0</v>
      </c>
      <c r="J136" s="361">
        <v>0</v>
      </c>
      <c r="K136" s="360">
        <v>498.48</v>
      </c>
    </row>
    <row r="137" spans="1:11" ht="12.75">
      <c r="A137" s="358" t="s">
        <v>584</v>
      </c>
      <c r="B137" s="359" t="s">
        <v>482</v>
      </c>
      <c r="C137" s="360">
        <v>6394.47</v>
      </c>
      <c r="D137" s="360">
        <v>937.8</v>
      </c>
      <c r="E137" s="360">
        <v>-5456.67</v>
      </c>
      <c r="F137" s="361">
        <v>0</v>
      </c>
      <c r="G137" s="361">
        <v>0</v>
      </c>
      <c r="H137" s="360">
        <v>0</v>
      </c>
      <c r="I137" s="361">
        <v>0</v>
      </c>
      <c r="J137" s="361">
        <v>0</v>
      </c>
      <c r="K137" s="360">
        <v>-5456.67</v>
      </c>
    </row>
    <row r="138" spans="1:11" ht="12.75">
      <c r="A138" s="358" t="s">
        <v>584</v>
      </c>
      <c r="B138" s="359" t="s">
        <v>484</v>
      </c>
      <c r="C138" s="360">
        <v>24016.8</v>
      </c>
      <c r="D138" s="360">
        <v>2012.54</v>
      </c>
      <c r="E138" s="360">
        <v>0</v>
      </c>
      <c r="F138" s="361">
        <v>0</v>
      </c>
      <c r="G138" s="361">
        <v>0</v>
      </c>
      <c r="H138" s="360">
        <v>330.18</v>
      </c>
      <c r="I138" s="361">
        <v>0</v>
      </c>
      <c r="J138" s="361">
        <v>0</v>
      </c>
      <c r="K138" s="360">
        <v>330.18</v>
      </c>
    </row>
    <row r="139" spans="1:11" ht="12.75">
      <c r="A139" s="358" t="s">
        <v>584</v>
      </c>
      <c r="B139" s="359" t="s">
        <v>486</v>
      </c>
      <c r="C139" s="360">
        <v>46768.75</v>
      </c>
      <c r="D139" s="360">
        <v>5032.34</v>
      </c>
      <c r="E139" s="360">
        <v>0</v>
      </c>
      <c r="F139" s="361">
        <v>0</v>
      </c>
      <c r="G139" s="361">
        <v>0</v>
      </c>
      <c r="H139" s="360">
        <v>0</v>
      </c>
      <c r="I139" s="361">
        <v>0</v>
      </c>
      <c r="J139" s="361">
        <v>0</v>
      </c>
      <c r="K139" s="360">
        <v>0</v>
      </c>
    </row>
    <row r="140" spans="1:11" ht="12.75">
      <c r="A140" s="358" t="s">
        <v>584</v>
      </c>
      <c r="B140" s="359" t="s">
        <v>486</v>
      </c>
      <c r="C140" s="360">
        <v>1587.8</v>
      </c>
      <c r="D140" s="360">
        <v>281.82</v>
      </c>
      <c r="E140" s="360">
        <v>-1305.98</v>
      </c>
      <c r="F140" s="361">
        <v>0</v>
      </c>
      <c r="G140" s="361">
        <v>0</v>
      </c>
      <c r="H140" s="360">
        <v>0</v>
      </c>
      <c r="I140" s="361">
        <v>0</v>
      </c>
      <c r="J140" s="361">
        <v>0</v>
      </c>
      <c r="K140" s="360">
        <v>-1305.98</v>
      </c>
    </row>
    <row r="141" spans="1:11" ht="12.75">
      <c r="A141" s="358" t="s">
        <v>584</v>
      </c>
      <c r="B141" s="359" t="s">
        <v>488</v>
      </c>
      <c r="C141" s="360">
        <v>28692.21</v>
      </c>
      <c r="D141" s="360">
        <v>6019.3</v>
      </c>
      <c r="E141" s="360">
        <v>0</v>
      </c>
      <c r="F141" s="361">
        <v>0</v>
      </c>
      <c r="G141" s="361">
        <v>0</v>
      </c>
      <c r="H141" s="360">
        <v>-859.9</v>
      </c>
      <c r="I141" s="361">
        <v>0</v>
      </c>
      <c r="J141" s="361">
        <v>0</v>
      </c>
      <c r="K141" s="360">
        <v>-859.9</v>
      </c>
    </row>
    <row r="142" spans="1:11" ht="12.75">
      <c r="A142" s="358" t="s">
        <v>584</v>
      </c>
      <c r="B142" s="359" t="s">
        <v>488</v>
      </c>
      <c r="C142" s="360">
        <v>1055.25</v>
      </c>
      <c r="D142" s="360">
        <v>350</v>
      </c>
      <c r="E142" s="360">
        <v>-705.25</v>
      </c>
      <c r="F142" s="361">
        <v>0</v>
      </c>
      <c r="G142" s="361">
        <v>0</v>
      </c>
      <c r="H142" s="360">
        <v>0</v>
      </c>
      <c r="I142" s="361">
        <v>0</v>
      </c>
      <c r="J142" s="361">
        <v>0</v>
      </c>
      <c r="K142" s="360">
        <v>-705.25</v>
      </c>
    </row>
    <row r="143" spans="1:11" ht="12.75">
      <c r="A143" s="358" t="s">
        <v>584</v>
      </c>
      <c r="B143" s="359" t="s">
        <v>490</v>
      </c>
      <c r="C143" s="360">
        <v>7780</v>
      </c>
      <c r="D143" s="360">
        <v>2600</v>
      </c>
      <c r="E143" s="360">
        <v>0</v>
      </c>
      <c r="F143" s="361">
        <v>0</v>
      </c>
      <c r="G143" s="361">
        <v>0</v>
      </c>
      <c r="H143" s="360">
        <v>-315</v>
      </c>
      <c r="I143" s="361">
        <v>0</v>
      </c>
      <c r="J143" s="361">
        <v>0</v>
      </c>
      <c r="K143" s="360">
        <v>-315</v>
      </c>
    </row>
    <row r="144" spans="1:11" ht="12.75">
      <c r="A144" s="358" t="s">
        <v>584</v>
      </c>
      <c r="B144" s="359" t="s">
        <v>490</v>
      </c>
      <c r="C144" s="360">
        <v>13684.76</v>
      </c>
      <c r="D144" s="360">
        <v>3772.86</v>
      </c>
      <c r="E144" s="360">
        <v>-9911.9</v>
      </c>
      <c r="F144" s="361">
        <v>0</v>
      </c>
      <c r="G144" s="361">
        <v>0</v>
      </c>
      <c r="H144" s="360">
        <v>0</v>
      </c>
      <c r="I144" s="361">
        <v>0</v>
      </c>
      <c r="J144" s="361">
        <v>0</v>
      </c>
      <c r="K144" s="360">
        <v>-9911.9</v>
      </c>
    </row>
    <row r="145" spans="1:11" ht="12.75">
      <c r="A145" s="358" t="s">
        <v>584</v>
      </c>
      <c r="B145" s="359" t="s">
        <v>492</v>
      </c>
      <c r="C145" s="360">
        <v>22656.3</v>
      </c>
      <c r="D145" s="360">
        <v>3797.47</v>
      </c>
      <c r="E145" s="360">
        <v>0</v>
      </c>
      <c r="F145" s="361">
        <v>0</v>
      </c>
      <c r="G145" s="361">
        <v>0</v>
      </c>
      <c r="H145" s="360">
        <v>-949.37</v>
      </c>
      <c r="I145" s="361">
        <v>0</v>
      </c>
      <c r="J145" s="361">
        <v>0</v>
      </c>
      <c r="K145" s="360">
        <v>-949.37</v>
      </c>
    </row>
    <row r="146" spans="1:11" ht="12.75">
      <c r="A146" s="358" t="s">
        <v>584</v>
      </c>
      <c r="B146" s="359" t="s">
        <v>492</v>
      </c>
      <c r="C146" s="360">
        <v>1618.05</v>
      </c>
      <c r="D146" s="360">
        <v>336</v>
      </c>
      <c r="E146" s="360">
        <v>-1282.05</v>
      </c>
      <c r="F146" s="361">
        <v>0</v>
      </c>
      <c r="G146" s="361">
        <v>0</v>
      </c>
      <c r="H146" s="360">
        <v>0</v>
      </c>
      <c r="I146" s="361">
        <v>0</v>
      </c>
      <c r="J146" s="361">
        <v>0</v>
      </c>
      <c r="K146" s="360">
        <v>-1282.05</v>
      </c>
    </row>
    <row r="147" spans="1:11" ht="12.75">
      <c r="A147" s="358" t="s">
        <v>584</v>
      </c>
      <c r="B147" s="359" t="s">
        <v>494</v>
      </c>
      <c r="C147" s="360">
        <v>11744</v>
      </c>
      <c r="D147" s="360">
        <v>3133</v>
      </c>
      <c r="E147" s="360">
        <v>0</v>
      </c>
      <c r="F147" s="361">
        <v>0</v>
      </c>
      <c r="G147" s="361">
        <v>0</v>
      </c>
      <c r="H147" s="360">
        <v>-1567.8</v>
      </c>
      <c r="I147" s="361">
        <v>0</v>
      </c>
      <c r="J147" s="361">
        <v>0</v>
      </c>
      <c r="K147" s="360">
        <v>-1567.8</v>
      </c>
    </row>
    <row r="148" spans="1:11" ht="12.75">
      <c r="A148" s="358" t="s">
        <v>584</v>
      </c>
      <c r="B148" s="359" t="s">
        <v>494</v>
      </c>
      <c r="C148" s="360">
        <v>4586.95</v>
      </c>
      <c r="D148" s="360">
        <v>1267.18</v>
      </c>
      <c r="E148" s="360">
        <v>-3319.77</v>
      </c>
      <c r="F148" s="361">
        <v>0</v>
      </c>
      <c r="G148" s="361">
        <v>0</v>
      </c>
      <c r="H148" s="360">
        <v>0</v>
      </c>
      <c r="I148" s="361">
        <v>0</v>
      </c>
      <c r="J148" s="361">
        <v>0</v>
      </c>
      <c r="K148" s="360">
        <v>-3319.77</v>
      </c>
    </row>
    <row r="149" spans="1:11" ht="12.75">
      <c r="A149" s="358" t="s">
        <v>584</v>
      </c>
      <c r="B149" s="359" t="s">
        <v>496</v>
      </c>
      <c r="C149" s="360">
        <v>1407</v>
      </c>
      <c r="D149" s="360">
        <v>780</v>
      </c>
      <c r="E149" s="360">
        <v>-627</v>
      </c>
      <c r="F149" s="361">
        <v>0</v>
      </c>
      <c r="G149" s="361">
        <v>0</v>
      </c>
      <c r="H149" s="360">
        <v>0</v>
      </c>
      <c r="I149" s="361">
        <v>0</v>
      </c>
      <c r="J149" s="361">
        <v>0</v>
      </c>
      <c r="K149" s="360">
        <v>-627</v>
      </c>
    </row>
    <row r="150" spans="1:11" ht="12.75">
      <c r="A150" s="358" t="s">
        <v>584</v>
      </c>
      <c r="B150" s="359" t="s">
        <v>498</v>
      </c>
      <c r="C150" s="360">
        <v>32854.92</v>
      </c>
      <c r="D150" s="360">
        <v>10519</v>
      </c>
      <c r="E150" s="360">
        <v>-22335.92</v>
      </c>
      <c r="F150" s="361">
        <v>0</v>
      </c>
      <c r="G150" s="361">
        <v>0</v>
      </c>
      <c r="H150" s="360">
        <v>0</v>
      </c>
      <c r="I150" s="361">
        <v>0</v>
      </c>
      <c r="J150" s="361">
        <v>0</v>
      </c>
      <c r="K150" s="360">
        <v>-22335.92</v>
      </c>
    </row>
    <row r="151" spans="1:11" ht="12.75">
      <c r="A151" s="358" t="s">
        <v>584</v>
      </c>
      <c r="B151" s="359" t="s">
        <v>500</v>
      </c>
      <c r="C151" s="360">
        <v>2579.12</v>
      </c>
      <c r="D151" s="360">
        <v>1320</v>
      </c>
      <c r="E151" s="360">
        <v>0</v>
      </c>
      <c r="F151" s="361">
        <v>0</v>
      </c>
      <c r="G151" s="361">
        <v>0</v>
      </c>
      <c r="H151" s="360">
        <v>0</v>
      </c>
      <c r="I151" s="361">
        <v>0</v>
      </c>
      <c r="J151" s="361">
        <v>0</v>
      </c>
      <c r="K151" s="360">
        <v>0</v>
      </c>
    </row>
    <row r="152" spans="1:11" ht="12.75">
      <c r="A152" s="358" t="s">
        <v>584</v>
      </c>
      <c r="B152" s="359" t="s">
        <v>502</v>
      </c>
      <c r="C152" s="360">
        <v>32486.1</v>
      </c>
      <c r="D152" s="360">
        <v>8119.91</v>
      </c>
      <c r="E152" s="360">
        <v>0</v>
      </c>
      <c r="F152" s="361">
        <v>0</v>
      </c>
      <c r="G152" s="361">
        <v>0</v>
      </c>
      <c r="H152" s="360">
        <v>965.61</v>
      </c>
      <c r="I152" s="361">
        <v>0</v>
      </c>
      <c r="J152" s="361">
        <v>0</v>
      </c>
      <c r="K152" s="360">
        <v>965.61</v>
      </c>
    </row>
    <row r="153" spans="1:11" ht="12.75">
      <c r="A153" s="358" t="s">
        <v>584</v>
      </c>
      <c r="B153" s="359" t="s">
        <v>504</v>
      </c>
      <c r="C153" s="360">
        <v>52617.79</v>
      </c>
      <c r="D153" s="360">
        <v>18921</v>
      </c>
      <c r="E153" s="360">
        <v>-33696.79</v>
      </c>
      <c r="F153" s="361">
        <v>0</v>
      </c>
      <c r="G153" s="361">
        <v>0</v>
      </c>
      <c r="H153" s="360">
        <v>0</v>
      </c>
      <c r="I153" s="361">
        <v>0</v>
      </c>
      <c r="J153" s="361">
        <v>0</v>
      </c>
      <c r="K153" s="360">
        <v>-33696.79</v>
      </c>
    </row>
    <row r="154" spans="1:11" ht="12.75">
      <c r="A154" s="358" t="s">
        <v>584</v>
      </c>
      <c r="B154" s="359" t="s">
        <v>506</v>
      </c>
      <c r="C154" s="360">
        <v>158730</v>
      </c>
      <c r="D154" s="360">
        <v>79206.27</v>
      </c>
      <c r="E154" s="360">
        <v>0</v>
      </c>
      <c r="F154" s="361">
        <v>0</v>
      </c>
      <c r="G154" s="361">
        <v>0</v>
      </c>
      <c r="H154" s="360">
        <v>0</v>
      </c>
      <c r="I154" s="361">
        <v>0</v>
      </c>
      <c r="J154" s="361">
        <v>0</v>
      </c>
      <c r="K154" s="360">
        <v>0</v>
      </c>
    </row>
    <row r="155" spans="1:11" ht="12.75">
      <c r="A155" s="358" t="s">
        <v>584</v>
      </c>
      <c r="B155" s="359" t="s">
        <v>506</v>
      </c>
      <c r="C155" s="360">
        <v>141593</v>
      </c>
      <c r="D155" s="360">
        <v>70654.91</v>
      </c>
      <c r="E155" s="360">
        <v>-70938.09</v>
      </c>
      <c r="F155" s="361">
        <v>0</v>
      </c>
      <c r="G155" s="361">
        <v>0</v>
      </c>
      <c r="H155" s="360">
        <v>0</v>
      </c>
      <c r="I155" s="361">
        <v>0</v>
      </c>
      <c r="J155" s="361">
        <v>0</v>
      </c>
      <c r="K155" s="360">
        <v>-70938.09</v>
      </c>
    </row>
    <row r="156" spans="1:11" ht="12.75">
      <c r="A156" s="358" t="s">
        <v>584</v>
      </c>
      <c r="B156" s="359" t="s">
        <v>508</v>
      </c>
      <c r="C156" s="360">
        <v>19473.43</v>
      </c>
      <c r="D156" s="360">
        <v>1515.32</v>
      </c>
      <c r="E156" s="360">
        <v>0</v>
      </c>
      <c r="F156" s="361">
        <v>0</v>
      </c>
      <c r="G156" s="361">
        <v>0</v>
      </c>
      <c r="H156" s="360">
        <v>-189.42</v>
      </c>
      <c r="I156" s="361">
        <v>0</v>
      </c>
      <c r="J156" s="361">
        <v>0</v>
      </c>
      <c r="K156" s="360">
        <v>-189.42</v>
      </c>
    </row>
    <row r="157" spans="1:11" ht="12.75">
      <c r="A157" s="358" t="s">
        <v>584</v>
      </c>
      <c r="B157" s="359" t="s">
        <v>510</v>
      </c>
      <c r="C157" s="360">
        <v>4410.5</v>
      </c>
      <c r="D157" s="360">
        <v>247.9</v>
      </c>
      <c r="E157" s="360">
        <v>0</v>
      </c>
      <c r="F157" s="361">
        <v>0</v>
      </c>
      <c r="G157" s="361">
        <v>0</v>
      </c>
      <c r="H157" s="360">
        <v>3.72</v>
      </c>
      <c r="I157" s="361">
        <v>0</v>
      </c>
      <c r="J157" s="361">
        <v>0</v>
      </c>
      <c r="K157" s="360">
        <v>3.72</v>
      </c>
    </row>
    <row r="158" spans="1:11" ht="12.75">
      <c r="A158" s="358" t="s">
        <v>584</v>
      </c>
      <c r="B158" s="359" t="s">
        <v>510</v>
      </c>
      <c r="C158" s="360">
        <v>7469.99</v>
      </c>
      <c r="D158" s="360">
        <v>320.4</v>
      </c>
      <c r="E158" s="360">
        <v>-7149.59</v>
      </c>
      <c r="F158" s="361">
        <v>0</v>
      </c>
      <c r="G158" s="361">
        <v>0</v>
      </c>
      <c r="H158" s="360">
        <v>0</v>
      </c>
      <c r="I158" s="361">
        <v>0</v>
      </c>
      <c r="J158" s="361">
        <v>0</v>
      </c>
      <c r="K158" s="360">
        <v>-7149.59</v>
      </c>
    </row>
    <row r="159" spans="1:11" ht="12.75">
      <c r="A159" s="358" t="s">
        <v>584</v>
      </c>
      <c r="B159" s="359" t="s">
        <v>512</v>
      </c>
      <c r="C159" s="360">
        <v>2365</v>
      </c>
      <c r="D159" s="360">
        <v>600</v>
      </c>
      <c r="E159" s="360">
        <v>0</v>
      </c>
      <c r="F159" s="361">
        <v>0</v>
      </c>
      <c r="G159" s="361">
        <v>0</v>
      </c>
      <c r="H159" s="360">
        <v>-346</v>
      </c>
      <c r="I159" s="361">
        <v>0</v>
      </c>
      <c r="J159" s="361">
        <v>0</v>
      </c>
      <c r="K159" s="360">
        <v>-346</v>
      </c>
    </row>
    <row r="160" spans="1:11" ht="12.75">
      <c r="A160" s="358" t="s">
        <v>584</v>
      </c>
      <c r="B160" s="359" t="s">
        <v>512</v>
      </c>
      <c r="C160" s="360">
        <v>18599.6</v>
      </c>
      <c r="D160" s="360">
        <v>1434.96</v>
      </c>
      <c r="E160" s="360">
        <v>-17164.64</v>
      </c>
      <c r="F160" s="361">
        <v>0</v>
      </c>
      <c r="G160" s="361">
        <v>0</v>
      </c>
      <c r="H160" s="360">
        <v>0</v>
      </c>
      <c r="I160" s="361">
        <v>0</v>
      </c>
      <c r="J160" s="361">
        <v>0</v>
      </c>
      <c r="K160" s="360">
        <v>-17164.64</v>
      </c>
    </row>
    <row r="161" spans="1:11" ht="12.75">
      <c r="A161" s="358" t="s">
        <v>584</v>
      </c>
      <c r="B161" s="359" t="s">
        <v>514</v>
      </c>
      <c r="C161" s="360">
        <v>2081.53</v>
      </c>
      <c r="D161" s="360">
        <v>1625.59</v>
      </c>
      <c r="E161" s="360">
        <v>-455.94</v>
      </c>
      <c r="F161" s="361">
        <v>0</v>
      </c>
      <c r="G161" s="361">
        <v>0</v>
      </c>
      <c r="H161" s="360">
        <v>0</v>
      </c>
      <c r="I161" s="361">
        <v>0</v>
      </c>
      <c r="J161" s="361">
        <v>0</v>
      </c>
      <c r="K161" s="360">
        <v>-455.94</v>
      </c>
    </row>
    <row r="162" spans="1:11" ht="12.75">
      <c r="A162" s="358" t="s">
        <v>584</v>
      </c>
      <c r="B162" s="359" t="s">
        <v>516</v>
      </c>
      <c r="C162" s="360">
        <v>20092.46</v>
      </c>
      <c r="D162" s="360">
        <v>14332.01</v>
      </c>
      <c r="E162" s="360">
        <v>-5760.45</v>
      </c>
      <c r="F162" s="361">
        <v>0</v>
      </c>
      <c r="G162" s="361">
        <v>0</v>
      </c>
      <c r="H162" s="360">
        <v>0</v>
      </c>
      <c r="I162" s="361">
        <v>0</v>
      </c>
      <c r="J162" s="361">
        <v>0</v>
      </c>
      <c r="K162" s="360">
        <v>-5760.45</v>
      </c>
    </row>
    <row r="163" spans="1:11" ht="12.75">
      <c r="A163" s="355" t="s">
        <v>581</v>
      </c>
      <c r="B163" s="356"/>
      <c r="C163" s="318">
        <f>SUM(C132:C162)</f>
        <v>815343.7799999999</v>
      </c>
      <c r="D163" s="318">
        <f>SUM(D132:D162)</f>
        <v>253665.67</v>
      </c>
      <c r="E163" s="318">
        <f>SUM(E132:E162)</f>
        <v>-211043.86</v>
      </c>
      <c r="F163" s="318">
        <v>0</v>
      </c>
      <c r="G163" s="318">
        <v>0</v>
      </c>
      <c r="H163" s="318">
        <f>SUM(H132:H162)</f>
        <v>-2478.75</v>
      </c>
      <c r="I163" s="318">
        <v>0</v>
      </c>
      <c r="J163" s="318">
        <v>0</v>
      </c>
      <c r="K163" s="318">
        <f>SUM(K132:K162)</f>
        <v>-213522.61000000004</v>
      </c>
    </row>
    <row r="164" spans="1:11" ht="12.75">
      <c r="A164" s="358" t="s">
        <v>584</v>
      </c>
      <c r="B164" s="361" t="s">
        <v>520</v>
      </c>
      <c r="C164" s="362">
        <v>800</v>
      </c>
      <c r="D164" s="362">
        <v>500</v>
      </c>
      <c r="E164" s="362">
        <v>0</v>
      </c>
      <c r="F164" s="363">
        <v>0</v>
      </c>
      <c r="G164" s="363">
        <v>0</v>
      </c>
      <c r="H164" s="362">
        <v>-130</v>
      </c>
      <c r="I164" s="363">
        <v>0</v>
      </c>
      <c r="J164" s="363">
        <v>0</v>
      </c>
      <c r="K164" s="362">
        <v>-130</v>
      </c>
    </row>
    <row r="165" spans="1:11" ht="12.75">
      <c r="A165" s="358" t="s">
        <v>584</v>
      </c>
      <c r="B165" s="361" t="s">
        <v>520</v>
      </c>
      <c r="C165" s="362">
        <v>26197.9</v>
      </c>
      <c r="D165" s="362">
        <v>5747.5</v>
      </c>
      <c r="E165" s="362">
        <v>-20450.4</v>
      </c>
      <c r="F165" s="363">
        <v>0</v>
      </c>
      <c r="G165" s="363">
        <v>0</v>
      </c>
      <c r="H165" s="362">
        <v>0</v>
      </c>
      <c r="I165" s="363">
        <v>0</v>
      </c>
      <c r="J165" s="363">
        <v>0</v>
      </c>
      <c r="K165" s="362">
        <v>-20450.4</v>
      </c>
    </row>
    <row r="166" spans="1:11" ht="12.75">
      <c r="A166" s="358" t="s">
        <v>584</v>
      </c>
      <c r="B166" s="361" t="s">
        <v>522</v>
      </c>
      <c r="C166" s="362">
        <v>10090.5</v>
      </c>
      <c r="D166" s="362">
        <v>2660</v>
      </c>
      <c r="E166" s="362">
        <v>-7430.5</v>
      </c>
      <c r="F166" s="363">
        <v>0</v>
      </c>
      <c r="G166" s="363">
        <v>0</v>
      </c>
      <c r="H166" s="362">
        <v>0</v>
      </c>
      <c r="I166" s="363">
        <v>0</v>
      </c>
      <c r="J166" s="363">
        <v>0</v>
      </c>
      <c r="K166" s="362">
        <v>-7430.5</v>
      </c>
    </row>
    <row r="167" spans="1:11" ht="12.75">
      <c r="A167" s="358" t="s">
        <v>584</v>
      </c>
      <c r="B167" s="361" t="s">
        <v>524</v>
      </c>
      <c r="C167" s="362">
        <v>10687.09</v>
      </c>
      <c r="D167" s="362">
        <v>4833.5</v>
      </c>
      <c r="E167" s="362">
        <v>-5853.59</v>
      </c>
      <c r="F167" s="363">
        <v>0</v>
      </c>
      <c r="G167" s="363">
        <v>0</v>
      </c>
      <c r="H167" s="362">
        <v>0</v>
      </c>
      <c r="I167" s="363">
        <v>0</v>
      </c>
      <c r="J167" s="363">
        <v>0</v>
      </c>
      <c r="K167" s="362">
        <v>-5853.59</v>
      </c>
    </row>
    <row r="168" spans="1:11" ht="12.75">
      <c r="A168" s="358" t="s">
        <v>584</v>
      </c>
      <c r="B168" s="361" t="s">
        <v>526</v>
      </c>
      <c r="C168" s="362">
        <v>24660.54</v>
      </c>
      <c r="D168" s="362">
        <v>12852.4</v>
      </c>
      <c r="E168" s="362">
        <v>-11808.14</v>
      </c>
      <c r="F168" s="363">
        <v>0</v>
      </c>
      <c r="G168" s="363">
        <v>0</v>
      </c>
      <c r="H168" s="362">
        <v>0</v>
      </c>
      <c r="I168" s="363">
        <v>0</v>
      </c>
      <c r="J168" s="363">
        <v>0</v>
      </c>
      <c r="K168" s="362">
        <v>-11808.14</v>
      </c>
    </row>
    <row r="169" spans="1:11" ht="12.75">
      <c r="A169" s="358" t="s">
        <v>584</v>
      </c>
      <c r="B169" s="361" t="s">
        <v>528</v>
      </c>
      <c r="C169" s="362">
        <v>15463.94</v>
      </c>
      <c r="D169" s="362">
        <v>6153.1</v>
      </c>
      <c r="E169" s="362">
        <v>-9310.84</v>
      </c>
      <c r="F169" s="363">
        <v>0</v>
      </c>
      <c r="G169" s="363">
        <v>0</v>
      </c>
      <c r="H169" s="362">
        <v>0</v>
      </c>
      <c r="I169" s="363">
        <v>0</v>
      </c>
      <c r="J169" s="363">
        <v>0</v>
      </c>
      <c r="K169" s="362">
        <v>-9310.84</v>
      </c>
    </row>
    <row r="170" spans="1:11" ht="12.75">
      <c r="A170" s="358" t="s">
        <v>584</v>
      </c>
      <c r="B170" s="361" t="s">
        <v>530</v>
      </c>
      <c r="C170" s="362">
        <v>14876</v>
      </c>
      <c r="D170" s="362">
        <v>9514.44</v>
      </c>
      <c r="E170" s="362">
        <v>0</v>
      </c>
      <c r="F170" s="363">
        <v>0</v>
      </c>
      <c r="G170" s="363">
        <v>0</v>
      </c>
      <c r="H170" s="362">
        <v>-925.56</v>
      </c>
      <c r="I170" s="363">
        <v>0</v>
      </c>
      <c r="J170" s="363">
        <v>0</v>
      </c>
      <c r="K170" s="362">
        <v>-925.56</v>
      </c>
    </row>
    <row r="171" spans="1:11" ht="12.75">
      <c r="A171" s="358" t="s">
        <v>584</v>
      </c>
      <c r="B171" s="361" t="s">
        <v>530</v>
      </c>
      <c r="C171" s="362">
        <v>16910.17</v>
      </c>
      <c r="D171" s="362">
        <v>11496.62</v>
      </c>
      <c r="E171" s="362">
        <v>-5413.55</v>
      </c>
      <c r="F171" s="363">
        <v>0</v>
      </c>
      <c r="G171" s="363">
        <v>0</v>
      </c>
      <c r="H171" s="362">
        <v>0</v>
      </c>
      <c r="I171" s="363">
        <v>0</v>
      </c>
      <c r="J171" s="363">
        <v>0</v>
      </c>
      <c r="K171" s="364">
        <v>-5413.55</v>
      </c>
    </row>
    <row r="172" spans="1:11" ht="12.75">
      <c r="A172" s="355" t="s">
        <v>204</v>
      </c>
      <c r="B172" s="356"/>
      <c r="C172" s="318">
        <f>SUM(C164:C171)</f>
        <v>119686.14</v>
      </c>
      <c r="D172" s="318">
        <f>SUM(D164:D171)</f>
        <v>53757.560000000005</v>
      </c>
      <c r="E172" s="318">
        <f>SUM(E164:E171)</f>
        <v>-60267.020000000004</v>
      </c>
      <c r="F172" s="318">
        <v>0</v>
      </c>
      <c r="G172" s="318">
        <v>0</v>
      </c>
      <c r="H172" s="318">
        <f>SUM(H164:H171)</f>
        <v>-1055.56</v>
      </c>
      <c r="I172" s="318">
        <v>0</v>
      </c>
      <c r="J172" s="318">
        <v>0</v>
      </c>
      <c r="K172" s="318">
        <f>SUM(K164:K171)</f>
        <v>-61322.58</v>
      </c>
    </row>
    <row r="173" spans="1:11" ht="12.75">
      <c r="A173" s="358" t="s">
        <v>584</v>
      </c>
      <c r="B173" s="361" t="s">
        <v>547</v>
      </c>
      <c r="C173" s="360">
        <v>11172.26</v>
      </c>
      <c r="D173" s="360">
        <v>12558.75</v>
      </c>
      <c r="E173" s="360">
        <v>1386.49</v>
      </c>
      <c r="F173" s="361">
        <v>0</v>
      </c>
      <c r="G173" s="361">
        <v>0</v>
      </c>
      <c r="H173" s="360">
        <v>0</v>
      </c>
      <c r="I173" s="361">
        <v>0</v>
      </c>
      <c r="J173" s="361">
        <v>0</v>
      </c>
      <c r="K173" s="360">
        <v>1386.49</v>
      </c>
    </row>
    <row r="174" spans="1:11" ht="12.75">
      <c r="A174" s="358" t="s">
        <v>584</v>
      </c>
      <c r="B174" s="361" t="s">
        <v>548</v>
      </c>
      <c r="C174" s="360">
        <v>11901.85</v>
      </c>
      <c r="D174" s="360">
        <v>13584.3</v>
      </c>
      <c r="E174" s="360">
        <v>0</v>
      </c>
      <c r="F174" s="361">
        <v>0</v>
      </c>
      <c r="G174" s="361">
        <v>0</v>
      </c>
      <c r="H174" s="360">
        <v>-196.58</v>
      </c>
      <c r="I174" s="361">
        <v>0</v>
      </c>
      <c r="J174" s="361">
        <v>0</v>
      </c>
      <c r="K174" s="360">
        <v>-196.58</v>
      </c>
    </row>
    <row r="175" spans="1:11" ht="12.75">
      <c r="A175" s="358" t="s">
        <v>584</v>
      </c>
      <c r="B175" s="361" t="s">
        <v>548</v>
      </c>
      <c r="C175" s="360">
        <v>13308.84</v>
      </c>
      <c r="D175" s="360">
        <v>28152.6</v>
      </c>
      <c r="E175" s="360">
        <v>14843.76</v>
      </c>
      <c r="F175" s="361">
        <v>0</v>
      </c>
      <c r="G175" s="361">
        <v>0</v>
      </c>
      <c r="H175" s="360">
        <v>0</v>
      </c>
      <c r="I175" s="361">
        <v>0</v>
      </c>
      <c r="J175" s="361">
        <v>0</v>
      </c>
      <c r="K175" s="360">
        <v>14843.76</v>
      </c>
    </row>
    <row r="176" spans="1:11" ht="12.75">
      <c r="A176" s="358" t="s">
        <v>584</v>
      </c>
      <c r="B176" s="361" t="s">
        <v>549</v>
      </c>
      <c r="C176" s="360">
        <v>14818.62</v>
      </c>
      <c r="D176" s="360">
        <v>15495.1</v>
      </c>
      <c r="E176" s="360">
        <v>0</v>
      </c>
      <c r="F176" s="361">
        <v>0</v>
      </c>
      <c r="G176" s="361">
        <v>0</v>
      </c>
      <c r="H176" s="360">
        <v>-52.9</v>
      </c>
      <c r="I176" s="361">
        <v>0</v>
      </c>
      <c r="J176" s="361">
        <v>0</v>
      </c>
      <c r="K176" s="360">
        <v>-52.9</v>
      </c>
    </row>
    <row r="177" spans="1:11" ht="12.75">
      <c r="A177" s="358" t="s">
        <v>584</v>
      </c>
      <c r="B177" s="361" t="s">
        <v>549</v>
      </c>
      <c r="C177" s="360">
        <v>12645.07</v>
      </c>
      <c r="D177" s="360">
        <v>28295.4</v>
      </c>
      <c r="E177" s="360">
        <v>15650.33</v>
      </c>
      <c r="F177" s="361">
        <v>0</v>
      </c>
      <c r="G177" s="361">
        <v>0</v>
      </c>
      <c r="H177" s="360">
        <v>0</v>
      </c>
      <c r="I177" s="361">
        <v>0</v>
      </c>
      <c r="J177" s="361">
        <v>0</v>
      </c>
      <c r="K177" s="360">
        <v>15650.33</v>
      </c>
    </row>
    <row r="178" spans="1:11" ht="12.75">
      <c r="A178" s="358" t="s">
        <v>584</v>
      </c>
      <c r="B178" s="361" t="s">
        <v>550</v>
      </c>
      <c r="C178" s="360">
        <v>38781.48</v>
      </c>
      <c r="D178" s="360">
        <v>40955.4</v>
      </c>
      <c r="E178" s="360">
        <v>0</v>
      </c>
      <c r="F178" s="361">
        <v>0</v>
      </c>
      <c r="G178" s="361">
        <v>0</v>
      </c>
      <c r="H178" s="360">
        <v>-768.6</v>
      </c>
      <c r="I178" s="361">
        <v>0</v>
      </c>
      <c r="J178" s="361">
        <v>0</v>
      </c>
      <c r="K178" s="360">
        <v>-768.6</v>
      </c>
    </row>
    <row r="179" spans="1:11" ht="12.75">
      <c r="A179" s="358" t="s">
        <v>584</v>
      </c>
      <c r="B179" s="361" t="s">
        <v>550</v>
      </c>
      <c r="C179" s="360">
        <v>12700.76</v>
      </c>
      <c r="D179" s="360">
        <v>28198.8</v>
      </c>
      <c r="E179" s="360">
        <v>15498.04</v>
      </c>
      <c r="F179" s="361">
        <v>0</v>
      </c>
      <c r="G179" s="361">
        <v>0</v>
      </c>
      <c r="H179" s="360">
        <v>0</v>
      </c>
      <c r="I179" s="361">
        <v>0</v>
      </c>
      <c r="J179" s="361">
        <v>0</v>
      </c>
      <c r="K179" s="360">
        <v>15498.04</v>
      </c>
    </row>
    <row r="180" spans="1:11" ht="12.75">
      <c r="A180" s="358" t="s">
        <v>584</v>
      </c>
      <c r="B180" s="361" t="s">
        <v>551</v>
      </c>
      <c r="C180" s="360">
        <v>3542.76</v>
      </c>
      <c r="D180" s="360">
        <v>3742</v>
      </c>
      <c r="E180" s="360">
        <v>0</v>
      </c>
      <c r="F180" s="361">
        <v>0</v>
      </c>
      <c r="G180" s="361">
        <v>0</v>
      </c>
      <c r="H180" s="360">
        <v>-38</v>
      </c>
      <c r="I180" s="361">
        <v>0</v>
      </c>
      <c r="J180" s="361">
        <v>0</v>
      </c>
      <c r="K180" s="360">
        <v>-38</v>
      </c>
    </row>
    <row r="181" spans="1:11" ht="12.75">
      <c r="A181" s="358" t="s">
        <v>584</v>
      </c>
      <c r="B181" s="361" t="s">
        <v>551</v>
      </c>
      <c r="C181" s="360">
        <v>20353.83</v>
      </c>
      <c r="D181" s="360">
        <v>42658.8</v>
      </c>
      <c r="E181" s="360">
        <v>22304.97</v>
      </c>
      <c r="F181" s="361">
        <v>0</v>
      </c>
      <c r="G181" s="361">
        <v>0</v>
      </c>
      <c r="H181" s="360">
        <v>0</v>
      </c>
      <c r="I181" s="361">
        <v>0</v>
      </c>
      <c r="J181" s="361">
        <v>0</v>
      </c>
      <c r="K181" s="360">
        <v>22304.97</v>
      </c>
    </row>
    <row r="182" spans="1:11" ht="12.75">
      <c r="A182" s="358" t="s">
        <v>584</v>
      </c>
      <c r="B182" s="361" t="s">
        <v>552</v>
      </c>
      <c r="C182" s="360">
        <v>21266.06</v>
      </c>
      <c r="D182" s="360">
        <v>37915.73</v>
      </c>
      <c r="E182" s="360">
        <v>0</v>
      </c>
      <c r="F182" s="361">
        <v>0</v>
      </c>
      <c r="G182" s="361">
        <v>0</v>
      </c>
      <c r="H182" s="360">
        <v>-1312.27</v>
      </c>
      <c r="I182" s="361">
        <v>0</v>
      </c>
      <c r="J182" s="361">
        <v>0</v>
      </c>
      <c r="K182" s="360">
        <v>-1312.27</v>
      </c>
    </row>
    <row r="183" spans="1:11" ht="12.75">
      <c r="A183" s="358" t="s">
        <v>584</v>
      </c>
      <c r="B183" s="361" t="s">
        <v>552</v>
      </c>
      <c r="C183" s="360">
        <v>31074.09</v>
      </c>
      <c r="D183" s="360">
        <v>48714</v>
      </c>
      <c r="E183" s="360">
        <v>17639.91</v>
      </c>
      <c r="F183" s="361">
        <v>0</v>
      </c>
      <c r="G183" s="361">
        <v>0</v>
      </c>
      <c r="H183" s="360">
        <v>0</v>
      </c>
      <c r="I183" s="361">
        <v>0</v>
      </c>
      <c r="J183" s="361">
        <v>0</v>
      </c>
      <c r="K183" s="360">
        <v>17639.91</v>
      </c>
    </row>
    <row r="184" spans="1:11" ht="12.75">
      <c r="A184" s="358" t="s">
        <v>584</v>
      </c>
      <c r="B184" s="361" t="s">
        <v>553</v>
      </c>
      <c r="C184" s="360">
        <v>83714.37</v>
      </c>
      <c r="D184" s="360">
        <v>131040</v>
      </c>
      <c r="E184" s="360">
        <v>0</v>
      </c>
      <c r="F184" s="361">
        <v>0</v>
      </c>
      <c r="G184" s="361">
        <v>0</v>
      </c>
      <c r="H184" s="360">
        <v>-4960</v>
      </c>
      <c r="I184" s="361">
        <v>0</v>
      </c>
      <c r="J184" s="361">
        <v>0</v>
      </c>
      <c r="K184" s="360">
        <v>-4960</v>
      </c>
    </row>
    <row r="185" spans="1:11" ht="12.75">
      <c r="A185" s="358" t="s">
        <v>584</v>
      </c>
      <c r="B185" s="361" t="s">
        <v>553</v>
      </c>
      <c r="C185" s="360">
        <v>17300.71</v>
      </c>
      <c r="D185" s="360">
        <v>34807.5</v>
      </c>
      <c r="E185" s="360">
        <v>17506.79</v>
      </c>
      <c r="F185" s="361">
        <v>0</v>
      </c>
      <c r="G185" s="361">
        <v>0</v>
      </c>
      <c r="H185" s="360">
        <v>0</v>
      </c>
      <c r="I185" s="361">
        <v>0</v>
      </c>
      <c r="J185" s="361">
        <v>0</v>
      </c>
      <c r="K185" s="360">
        <v>17506.79</v>
      </c>
    </row>
    <row r="186" spans="1:11" ht="12.75">
      <c r="A186" s="358" t="s">
        <v>584</v>
      </c>
      <c r="B186" s="361" t="s">
        <v>554</v>
      </c>
      <c r="C186" s="360">
        <v>26403.45</v>
      </c>
      <c r="D186" s="360">
        <v>35169.2</v>
      </c>
      <c r="E186" s="360">
        <v>0</v>
      </c>
      <c r="F186" s="361">
        <v>0</v>
      </c>
      <c r="G186" s="361">
        <v>0</v>
      </c>
      <c r="H186" s="360">
        <v>-30.8</v>
      </c>
      <c r="I186" s="361">
        <v>0</v>
      </c>
      <c r="J186" s="361">
        <v>0</v>
      </c>
      <c r="K186" s="360">
        <v>-30.8</v>
      </c>
    </row>
    <row r="187" spans="1:11" ht="12.75">
      <c r="A187" s="358" t="s">
        <v>584</v>
      </c>
      <c r="B187" s="361" t="s">
        <v>555</v>
      </c>
      <c r="C187" s="360">
        <v>14527.11</v>
      </c>
      <c r="D187" s="360">
        <v>13804.49</v>
      </c>
      <c r="E187" s="360">
        <v>0</v>
      </c>
      <c r="F187" s="361">
        <v>0</v>
      </c>
      <c r="G187" s="361">
        <v>0</v>
      </c>
      <c r="H187" s="360">
        <v>-737.57</v>
      </c>
      <c r="I187" s="361">
        <v>0</v>
      </c>
      <c r="J187" s="361">
        <v>0</v>
      </c>
      <c r="K187" s="360">
        <v>-737.57</v>
      </c>
    </row>
    <row r="188" spans="1:11" ht="12.75">
      <c r="A188" s="358" t="s">
        <v>584</v>
      </c>
      <c r="B188" s="361" t="s">
        <v>556</v>
      </c>
      <c r="C188" s="360">
        <v>7589.52</v>
      </c>
      <c r="D188" s="360">
        <v>8632.8</v>
      </c>
      <c r="E188" s="360">
        <v>0</v>
      </c>
      <c r="F188" s="361">
        <v>0</v>
      </c>
      <c r="G188" s="361">
        <v>0</v>
      </c>
      <c r="H188" s="360">
        <v>-700.8</v>
      </c>
      <c r="I188" s="361">
        <v>0</v>
      </c>
      <c r="J188" s="361">
        <v>0</v>
      </c>
      <c r="K188" s="360">
        <v>-700.8</v>
      </c>
    </row>
    <row r="189" spans="1:11" ht="12.75">
      <c r="A189" s="358"/>
      <c r="B189" s="361"/>
      <c r="C189" s="371">
        <f>SUM(C173:C188)</f>
        <v>341100.78</v>
      </c>
      <c r="D189" s="371">
        <f>SUM(D173:D188)</f>
        <v>523724.87</v>
      </c>
      <c r="E189" s="371">
        <f>SUM(E173:E188)</f>
        <v>104830.29000000001</v>
      </c>
      <c r="F189" s="371"/>
      <c r="G189" s="371"/>
      <c r="H189" s="371">
        <f>SUM(H173:H188)</f>
        <v>-8797.52</v>
      </c>
      <c r="I189" s="371"/>
      <c r="J189" s="371"/>
      <c r="K189" s="371">
        <f>SUM(K173:K188)</f>
        <v>96032.76999999999</v>
      </c>
    </row>
    <row r="190" spans="1:11" ht="12.75">
      <c r="A190" s="372" t="s">
        <v>582</v>
      </c>
      <c r="B190" s="373"/>
      <c r="C190" s="318">
        <f>C189+C172+C163</f>
        <v>1276130.7</v>
      </c>
      <c r="D190" s="318">
        <f>D189+D172+D163</f>
        <v>831148.1000000001</v>
      </c>
      <c r="E190" s="318">
        <f>E189+E172+E163</f>
        <v>-166480.58999999997</v>
      </c>
      <c r="F190" s="318">
        <v>0</v>
      </c>
      <c r="G190" s="318">
        <v>0</v>
      </c>
      <c r="H190" s="318">
        <f>H189+H172+H163</f>
        <v>-12331.83</v>
      </c>
      <c r="I190" s="318">
        <v>0</v>
      </c>
      <c r="J190" s="318">
        <v>0</v>
      </c>
      <c r="K190" s="318">
        <f>K189+K172+K163</f>
        <v>-178812.42000000004</v>
      </c>
    </row>
    <row r="191" spans="1:11" ht="12.75">
      <c r="A191" s="358" t="s">
        <v>585</v>
      </c>
      <c r="B191" s="359" t="s">
        <v>476</v>
      </c>
      <c r="C191" s="360">
        <v>4500</v>
      </c>
      <c r="D191" s="360">
        <v>0</v>
      </c>
      <c r="E191" s="360">
        <v>0</v>
      </c>
      <c r="F191" s="361">
        <v>0</v>
      </c>
      <c r="G191" s="361">
        <v>0</v>
      </c>
      <c r="H191" s="360">
        <v>0</v>
      </c>
      <c r="I191" s="361">
        <v>0</v>
      </c>
      <c r="J191" s="361">
        <v>0</v>
      </c>
      <c r="K191" s="360">
        <v>0</v>
      </c>
    </row>
    <row r="192" spans="1:11" ht="12.75">
      <c r="A192" s="358" t="s">
        <v>585</v>
      </c>
      <c r="B192" s="359" t="s">
        <v>476</v>
      </c>
      <c r="C192" s="360">
        <v>32679.87</v>
      </c>
      <c r="D192" s="360">
        <v>0</v>
      </c>
      <c r="E192" s="360">
        <v>-32679.87</v>
      </c>
      <c r="F192" s="361">
        <v>0</v>
      </c>
      <c r="G192" s="361">
        <v>0</v>
      </c>
      <c r="H192" s="360">
        <v>0</v>
      </c>
      <c r="I192" s="361">
        <v>0</v>
      </c>
      <c r="J192" s="361">
        <v>0</v>
      </c>
      <c r="K192" s="360">
        <v>-32679.87</v>
      </c>
    </row>
    <row r="193" spans="1:11" ht="12.75">
      <c r="A193" s="358" t="s">
        <v>585</v>
      </c>
      <c r="B193" s="359" t="s">
        <v>478</v>
      </c>
      <c r="C193" s="360">
        <v>852.89</v>
      </c>
      <c r="D193" s="360">
        <v>2416.1</v>
      </c>
      <c r="E193" s="360">
        <v>1563.21</v>
      </c>
      <c r="F193" s="361">
        <v>0</v>
      </c>
      <c r="G193" s="361">
        <v>0</v>
      </c>
      <c r="H193" s="360">
        <v>0</v>
      </c>
      <c r="I193" s="361">
        <v>0</v>
      </c>
      <c r="J193" s="361">
        <v>0</v>
      </c>
      <c r="K193" s="360">
        <v>1563.21</v>
      </c>
    </row>
    <row r="194" spans="1:11" ht="12.75">
      <c r="A194" s="358" t="s">
        <v>585</v>
      </c>
      <c r="B194" s="359" t="s">
        <v>480</v>
      </c>
      <c r="C194" s="360">
        <v>49302.12</v>
      </c>
      <c r="D194" s="360">
        <v>6373.62</v>
      </c>
      <c r="E194" s="360">
        <v>0</v>
      </c>
      <c r="F194" s="361">
        <v>0</v>
      </c>
      <c r="G194" s="361">
        <v>0</v>
      </c>
      <c r="H194" s="360">
        <v>-619.98</v>
      </c>
      <c r="I194" s="361">
        <v>0</v>
      </c>
      <c r="J194" s="361">
        <v>0</v>
      </c>
      <c r="K194" s="360">
        <v>-619.98</v>
      </c>
    </row>
    <row r="195" spans="1:11" ht="12.75">
      <c r="A195" s="358" t="s">
        <v>585</v>
      </c>
      <c r="B195" s="359" t="s">
        <v>482</v>
      </c>
      <c r="C195" s="360">
        <v>60663.12</v>
      </c>
      <c r="D195" s="360">
        <v>4951.57</v>
      </c>
      <c r="E195" s="360">
        <v>0</v>
      </c>
      <c r="F195" s="361">
        <v>0</v>
      </c>
      <c r="G195" s="361">
        <v>0</v>
      </c>
      <c r="H195" s="360">
        <v>465.25</v>
      </c>
      <c r="I195" s="361">
        <v>0</v>
      </c>
      <c r="J195" s="361">
        <v>0</v>
      </c>
      <c r="K195" s="360">
        <v>465.25</v>
      </c>
    </row>
    <row r="196" spans="1:11" ht="12.75">
      <c r="A196" s="358" t="s">
        <v>585</v>
      </c>
      <c r="B196" s="359" t="s">
        <v>482</v>
      </c>
      <c r="C196" s="360">
        <v>6394.47</v>
      </c>
      <c r="D196" s="360">
        <v>931.55</v>
      </c>
      <c r="E196" s="360">
        <v>-5462.92</v>
      </c>
      <c r="F196" s="361">
        <v>0</v>
      </c>
      <c r="G196" s="361">
        <v>0</v>
      </c>
      <c r="H196" s="360">
        <v>0</v>
      </c>
      <c r="I196" s="361">
        <v>0</v>
      </c>
      <c r="J196" s="361">
        <v>0</v>
      </c>
      <c r="K196" s="360">
        <v>-5462.92</v>
      </c>
    </row>
    <row r="197" spans="1:11" ht="12.75">
      <c r="A197" s="358" t="s">
        <v>585</v>
      </c>
      <c r="B197" s="359" t="s">
        <v>484</v>
      </c>
      <c r="C197" s="360">
        <v>24016.8</v>
      </c>
      <c r="D197" s="360">
        <v>1806.57</v>
      </c>
      <c r="E197" s="360">
        <v>0</v>
      </c>
      <c r="F197" s="361">
        <v>0</v>
      </c>
      <c r="G197" s="361">
        <v>0</v>
      </c>
      <c r="H197" s="360">
        <v>124.21</v>
      </c>
      <c r="I197" s="361">
        <v>0</v>
      </c>
      <c r="J197" s="361">
        <v>0</v>
      </c>
      <c r="K197" s="360">
        <v>124.21</v>
      </c>
    </row>
    <row r="198" spans="1:11" ht="12.75">
      <c r="A198" s="358" t="s">
        <v>585</v>
      </c>
      <c r="B198" s="359" t="s">
        <v>486</v>
      </c>
      <c r="C198" s="360">
        <v>46768.75</v>
      </c>
      <c r="D198" s="360">
        <v>5032.34</v>
      </c>
      <c r="E198" s="360">
        <v>0</v>
      </c>
      <c r="F198" s="361">
        <v>0</v>
      </c>
      <c r="G198" s="361">
        <v>0</v>
      </c>
      <c r="H198" s="360">
        <v>0</v>
      </c>
      <c r="I198" s="361">
        <v>0</v>
      </c>
      <c r="J198" s="361">
        <v>0</v>
      </c>
      <c r="K198" s="360">
        <v>0</v>
      </c>
    </row>
    <row r="199" spans="1:11" ht="12.75">
      <c r="A199" s="358" t="s">
        <v>585</v>
      </c>
      <c r="B199" s="359" t="s">
        <v>486</v>
      </c>
      <c r="C199" s="360">
        <v>1587.8</v>
      </c>
      <c r="D199" s="360">
        <v>281.82</v>
      </c>
      <c r="E199" s="360">
        <v>-1305.98</v>
      </c>
      <c r="F199" s="361">
        <v>0</v>
      </c>
      <c r="G199" s="361">
        <v>0</v>
      </c>
      <c r="H199" s="360">
        <v>0</v>
      </c>
      <c r="I199" s="361">
        <v>0</v>
      </c>
      <c r="J199" s="361">
        <v>0</v>
      </c>
      <c r="K199" s="360">
        <v>-1305.98</v>
      </c>
    </row>
    <row r="200" spans="1:11" ht="12.75">
      <c r="A200" s="358" t="s">
        <v>585</v>
      </c>
      <c r="B200" s="359" t="s">
        <v>488</v>
      </c>
      <c r="C200" s="360">
        <v>28692.21</v>
      </c>
      <c r="D200" s="360">
        <v>5847.32</v>
      </c>
      <c r="E200" s="360">
        <v>0</v>
      </c>
      <c r="F200" s="361">
        <v>0</v>
      </c>
      <c r="G200" s="361">
        <v>0</v>
      </c>
      <c r="H200" s="360">
        <v>-1031.88</v>
      </c>
      <c r="I200" s="361">
        <v>0</v>
      </c>
      <c r="J200" s="361">
        <v>0</v>
      </c>
      <c r="K200" s="360">
        <v>-1031.88</v>
      </c>
    </row>
    <row r="201" spans="1:11" ht="12.75">
      <c r="A201" s="358" t="s">
        <v>585</v>
      </c>
      <c r="B201" s="359" t="s">
        <v>488</v>
      </c>
      <c r="C201" s="360">
        <v>1055.25</v>
      </c>
      <c r="D201" s="360">
        <v>340</v>
      </c>
      <c r="E201" s="360">
        <v>-715.25</v>
      </c>
      <c r="F201" s="361">
        <v>0</v>
      </c>
      <c r="G201" s="361">
        <v>0</v>
      </c>
      <c r="H201" s="360">
        <v>0</v>
      </c>
      <c r="I201" s="361">
        <v>0</v>
      </c>
      <c r="J201" s="361">
        <v>0</v>
      </c>
      <c r="K201" s="360">
        <v>-715.25</v>
      </c>
    </row>
    <row r="202" spans="1:11" ht="12.75">
      <c r="A202" s="358" t="s">
        <v>585</v>
      </c>
      <c r="B202" s="359" t="s">
        <v>490</v>
      </c>
      <c r="C202" s="360">
        <v>7780</v>
      </c>
      <c r="D202" s="360">
        <v>2600</v>
      </c>
      <c r="E202" s="360">
        <v>0</v>
      </c>
      <c r="F202" s="361">
        <v>0</v>
      </c>
      <c r="G202" s="361">
        <v>0</v>
      </c>
      <c r="H202" s="360">
        <v>-315</v>
      </c>
      <c r="I202" s="361">
        <v>0</v>
      </c>
      <c r="J202" s="361">
        <v>0</v>
      </c>
      <c r="K202" s="360">
        <v>-315</v>
      </c>
    </row>
    <row r="203" spans="1:11" ht="12.75">
      <c r="A203" s="358" t="s">
        <v>585</v>
      </c>
      <c r="B203" s="359" t="s">
        <v>490</v>
      </c>
      <c r="C203" s="360">
        <v>13684.76</v>
      </c>
      <c r="D203" s="360">
        <v>3772.86</v>
      </c>
      <c r="E203" s="360">
        <v>-9911.9</v>
      </c>
      <c r="F203" s="361">
        <v>0</v>
      </c>
      <c r="G203" s="361">
        <v>0</v>
      </c>
      <c r="H203" s="360">
        <v>0</v>
      </c>
      <c r="I203" s="361">
        <v>0</v>
      </c>
      <c r="J203" s="361">
        <v>0</v>
      </c>
      <c r="K203" s="360">
        <v>-9911.9</v>
      </c>
    </row>
    <row r="204" spans="1:11" ht="12.75">
      <c r="A204" s="358" t="s">
        <v>585</v>
      </c>
      <c r="B204" s="359" t="s">
        <v>492</v>
      </c>
      <c r="C204" s="360">
        <v>22656.3</v>
      </c>
      <c r="D204" s="360">
        <v>3503.62</v>
      </c>
      <c r="E204" s="360">
        <v>0</v>
      </c>
      <c r="F204" s="361">
        <v>0</v>
      </c>
      <c r="G204" s="361">
        <v>0</v>
      </c>
      <c r="H204" s="360">
        <v>-1243.22</v>
      </c>
      <c r="I204" s="361">
        <v>0</v>
      </c>
      <c r="J204" s="361">
        <v>0</v>
      </c>
      <c r="K204" s="360">
        <v>-1243.22</v>
      </c>
    </row>
    <row r="205" spans="1:11" ht="12.75">
      <c r="A205" s="358" t="s">
        <v>585</v>
      </c>
      <c r="B205" s="359" t="s">
        <v>492</v>
      </c>
      <c r="C205" s="360">
        <v>1618.05</v>
      </c>
      <c r="D205" s="360">
        <v>310</v>
      </c>
      <c r="E205" s="360">
        <v>-1308.05</v>
      </c>
      <c r="F205" s="361">
        <v>0</v>
      </c>
      <c r="G205" s="361">
        <v>0</v>
      </c>
      <c r="H205" s="360">
        <v>0</v>
      </c>
      <c r="I205" s="361">
        <v>0</v>
      </c>
      <c r="J205" s="361">
        <v>0</v>
      </c>
      <c r="K205" s="360">
        <v>-1308.05</v>
      </c>
    </row>
    <row r="206" spans="1:11" ht="12.75">
      <c r="A206" s="358" t="s">
        <v>585</v>
      </c>
      <c r="B206" s="359" t="s">
        <v>494</v>
      </c>
      <c r="C206" s="360">
        <v>11744</v>
      </c>
      <c r="D206" s="360">
        <v>3276</v>
      </c>
      <c r="E206" s="360">
        <v>0</v>
      </c>
      <c r="F206" s="361">
        <v>0</v>
      </c>
      <c r="G206" s="361">
        <v>0</v>
      </c>
      <c r="H206" s="360">
        <v>-1424.8</v>
      </c>
      <c r="I206" s="361">
        <v>0</v>
      </c>
      <c r="J206" s="361">
        <v>0</v>
      </c>
      <c r="K206" s="360">
        <v>-1424.8</v>
      </c>
    </row>
    <row r="207" spans="1:11" ht="12.75">
      <c r="A207" s="358" t="s">
        <v>585</v>
      </c>
      <c r="B207" s="359" t="s">
        <v>494</v>
      </c>
      <c r="C207" s="360">
        <v>4586.95</v>
      </c>
      <c r="D207" s="360">
        <v>1325.02</v>
      </c>
      <c r="E207" s="360">
        <v>-3261.93</v>
      </c>
      <c r="F207" s="361">
        <v>0</v>
      </c>
      <c r="G207" s="361">
        <v>0</v>
      </c>
      <c r="H207" s="360">
        <v>0</v>
      </c>
      <c r="I207" s="361">
        <v>0</v>
      </c>
      <c r="J207" s="361">
        <v>0</v>
      </c>
      <c r="K207" s="360">
        <v>-3261.93</v>
      </c>
    </row>
    <row r="208" spans="1:11" ht="12.75">
      <c r="A208" s="358" t="s">
        <v>585</v>
      </c>
      <c r="B208" s="359" t="s">
        <v>496</v>
      </c>
      <c r="C208" s="360">
        <v>1407</v>
      </c>
      <c r="D208" s="360">
        <v>780</v>
      </c>
      <c r="E208" s="360">
        <v>-627</v>
      </c>
      <c r="F208" s="361">
        <v>0</v>
      </c>
      <c r="G208" s="361">
        <v>0</v>
      </c>
      <c r="H208" s="360">
        <v>0</v>
      </c>
      <c r="I208" s="361">
        <v>0</v>
      </c>
      <c r="J208" s="361">
        <v>0</v>
      </c>
      <c r="K208" s="360">
        <v>-627</v>
      </c>
    </row>
    <row r="209" spans="1:11" ht="12.75">
      <c r="A209" s="358" t="s">
        <v>585</v>
      </c>
      <c r="B209" s="359" t="s">
        <v>498</v>
      </c>
      <c r="C209" s="360">
        <v>32854.92</v>
      </c>
      <c r="D209" s="360">
        <v>10519</v>
      </c>
      <c r="E209" s="360">
        <v>-22335.92</v>
      </c>
      <c r="F209" s="361">
        <v>0</v>
      </c>
      <c r="G209" s="361">
        <v>0</v>
      </c>
      <c r="H209" s="360">
        <v>0</v>
      </c>
      <c r="I209" s="361">
        <v>0</v>
      </c>
      <c r="J209" s="361">
        <v>0</v>
      </c>
      <c r="K209" s="360">
        <v>-22335.92</v>
      </c>
    </row>
    <row r="210" spans="1:11" ht="12.75">
      <c r="A210" s="358" t="s">
        <v>585</v>
      </c>
      <c r="B210" s="359" t="s">
        <v>500</v>
      </c>
      <c r="C210" s="360">
        <v>2579.12</v>
      </c>
      <c r="D210" s="360">
        <v>1320</v>
      </c>
      <c r="E210" s="360">
        <v>0</v>
      </c>
      <c r="F210" s="361">
        <v>0</v>
      </c>
      <c r="G210" s="361">
        <v>0</v>
      </c>
      <c r="H210" s="360">
        <v>0</v>
      </c>
      <c r="I210" s="361">
        <v>0</v>
      </c>
      <c r="J210" s="361">
        <v>0</v>
      </c>
      <c r="K210" s="360">
        <v>0</v>
      </c>
    </row>
    <row r="211" spans="1:11" ht="12.75">
      <c r="A211" s="358" t="s">
        <v>585</v>
      </c>
      <c r="B211" s="359" t="s">
        <v>502</v>
      </c>
      <c r="C211" s="360">
        <v>32486.1</v>
      </c>
      <c r="D211" s="360">
        <v>8119.91</v>
      </c>
      <c r="E211" s="360">
        <v>0</v>
      </c>
      <c r="F211" s="361">
        <v>0</v>
      </c>
      <c r="G211" s="361">
        <v>0</v>
      </c>
      <c r="H211" s="360">
        <v>965.61</v>
      </c>
      <c r="I211" s="361">
        <v>0</v>
      </c>
      <c r="J211" s="361">
        <v>0</v>
      </c>
      <c r="K211" s="360">
        <v>965.61</v>
      </c>
    </row>
    <row r="212" spans="1:11" ht="12.75">
      <c r="A212" s="358" t="s">
        <v>585</v>
      </c>
      <c r="B212" s="359" t="s">
        <v>504</v>
      </c>
      <c r="C212" s="360">
        <v>52617.79</v>
      </c>
      <c r="D212" s="360">
        <v>18125.55</v>
      </c>
      <c r="E212" s="360">
        <v>-34492.24</v>
      </c>
      <c r="F212" s="361">
        <v>0</v>
      </c>
      <c r="G212" s="361">
        <v>0</v>
      </c>
      <c r="H212" s="360">
        <v>0</v>
      </c>
      <c r="I212" s="361">
        <v>0</v>
      </c>
      <c r="J212" s="361">
        <v>0</v>
      </c>
      <c r="K212" s="360">
        <v>-34492.24</v>
      </c>
    </row>
    <row r="213" spans="1:11" ht="12.75">
      <c r="A213" s="358" t="s">
        <v>585</v>
      </c>
      <c r="B213" s="359" t="s">
        <v>506</v>
      </c>
      <c r="C213" s="360">
        <v>158730</v>
      </c>
      <c r="D213" s="360">
        <v>79206.27</v>
      </c>
      <c r="E213" s="360">
        <v>0</v>
      </c>
      <c r="F213" s="361">
        <v>0</v>
      </c>
      <c r="G213" s="361">
        <v>0</v>
      </c>
      <c r="H213" s="360">
        <v>0</v>
      </c>
      <c r="I213" s="361">
        <v>0</v>
      </c>
      <c r="J213" s="361">
        <v>0</v>
      </c>
      <c r="K213" s="360">
        <v>0</v>
      </c>
    </row>
    <row r="214" spans="1:11" ht="12.75">
      <c r="A214" s="358" t="s">
        <v>585</v>
      </c>
      <c r="B214" s="359" t="s">
        <v>506</v>
      </c>
      <c r="C214" s="360">
        <v>141593</v>
      </c>
      <c r="D214" s="360">
        <v>70654.91</v>
      </c>
      <c r="E214" s="360">
        <v>-70938.09</v>
      </c>
      <c r="F214" s="361">
        <v>0</v>
      </c>
      <c r="G214" s="361">
        <v>0</v>
      </c>
      <c r="H214" s="360">
        <v>0</v>
      </c>
      <c r="I214" s="361">
        <v>0</v>
      </c>
      <c r="J214" s="361">
        <v>0</v>
      </c>
      <c r="K214" s="360">
        <v>-70938.09</v>
      </c>
    </row>
    <row r="215" spans="1:11" ht="12.75">
      <c r="A215" s="358" t="s">
        <v>585</v>
      </c>
      <c r="B215" s="359" t="s">
        <v>508</v>
      </c>
      <c r="C215" s="360">
        <v>19473.43</v>
      </c>
      <c r="D215" s="360">
        <v>1136.49</v>
      </c>
      <c r="E215" s="360">
        <v>0</v>
      </c>
      <c r="F215" s="361">
        <v>0</v>
      </c>
      <c r="G215" s="361">
        <v>0</v>
      </c>
      <c r="H215" s="360">
        <v>-568.25</v>
      </c>
      <c r="I215" s="361">
        <v>0</v>
      </c>
      <c r="J215" s="361">
        <v>0</v>
      </c>
      <c r="K215" s="360">
        <v>-568.25</v>
      </c>
    </row>
    <row r="216" spans="1:11" ht="12.75">
      <c r="A216" s="358" t="s">
        <v>585</v>
      </c>
      <c r="B216" s="359" t="s">
        <v>510</v>
      </c>
      <c r="C216" s="360">
        <v>4410.5</v>
      </c>
      <c r="D216" s="360">
        <v>247.9</v>
      </c>
      <c r="E216" s="360">
        <v>0</v>
      </c>
      <c r="F216" s="361">
        <v>0</v>
      </c>
      <c r="G216" s="361">
        <v>0</v>
      </c>
      <c r="H216" s="360">
        <v>3.72</v>
      </c>
      <c r="I216" s="361">
        <v>0</v>
      </c>
      <c r="J216" s="361">
        <v>0</v>
      </c>
      <c r="K216" s="360">
        <v>3.72</v>
      </c>
    </row>
    <row r="217" spans="1:11" ht="12.75">
      <c r="A217" s="358" t="s">
        <v>585</v>
      </c>
      <c r="B217" s="359" t="s">
        <v>510</v>
      </c>
      <c r="C217" s="360">
        <v>7469.99</v>
      </c>
      <c r="D217" s="360">
        <v>320.4</v>
      </c>
      <c r="E217" s="360">
        <v>-7149.59</v>
      </c>
      <c r="F217" s="361">
        <v>0</v>
      </c>
      <c r="G217" s="361">
        <v>0</v>
      </c>
      <c r="H217" s="360">
        <v>0</v>
      </c>
      <c r="I217" s="361">
        <v>0</v>
      </c>
      <c r="J217" s="361">
        <v>0</v>
      </c>
      <c r="K217" s="360">
        <v>-7149.59</v>
      </c>
    </row>
    <row r="218" spans="1:11" ht="12.75">
      <c r="A218" s="358" t="s">
        <v>585</v>
      </c>
      <c r="B218" s="359" t="s">
        <v>512</v>
      </c>
      <c r="C218" s="360">
        <v>2365</v>
      </c>
      <c r="D218" s="360">
        <v>500</v>
      </c>
      <c r="E218" s="360">
        <v>0</v>
      </c>
      <c r="F218" s="361">
        <v>0</v>
      </c>
      <c r="G218" s="361">
        <v>0</v>
      </c>
      <c r="H218" s="360">
        <v>-446</v>
      </c>
      <c r="I218" s="361">
        <v>0</v>
      </c>
      <c r="J218" s="361">
        <v>0</v>
      </c>
      <c r="K218" s="360">
        <v>-446</v>
      </c>
    </row>
    <row r="219" spans="1:11" ht="12.75">
      <c r="A219" s="358" t="s">
        <v>585</v>
      </c>
      <c r="B219" s="359" t="s">
        <v>512</v>
      </c>
      <c r="C219" s="360">
        <v>18599.6</v>
      </c>
      <c r="D219" s="360">
        <v>1195.8</v>
      </c>
      <c r="E219" s="360">
        <v>-17403.8</v>
      </c>
      <c r="F219" s="361">
        <v>0</v>
      </c>
      <c r="G219" s="361">
        <v>0</v>
      </c>
      <c r="H219" s="360">
        <v>0</v>
      </c>
      <c r="I219" s="361">
        <v>0</v>
      </c>
      <c r="J219" s="361">
        <v>0</v>
      </c>
      <c r="K219" s="360">
        <v>-17403.8</v>
      </c>
    </row>
    <row r="220" spans="1:11" ht="12.75">
      <c r="A220" s="358" t="s">
        <v>585</v>
      </c>
      <c r="B220" s="359" t="s">
        <v>514</v>
      </c>
      <c r="C220" s="360">
        <v>2081.53</v>
      </c>
      <c r="D220" s="360">
        <v>1555.66</v>
      </c>
      <c r="E220" s="360">
        <v>-525.87</v>
      </c>
      <c r="F220" s="361">
        <v>0</v>
      </c>
      <c r="G220" s="361">
        <v>0</v>
      </c>
      <c r="H220" s="360">
        <v>0</v>
      </c>
      <c r="I220" s="361">
        <v>0</v>
      </c>
      <c r="J220" s="361">
        <v>0</v>
      </c>
      <c r="K220" s="360">
        <v>-525.87</v>
      </c>
    </row>
    <row r="221" spans="1:11" ht="12.75">
      <c r="A221" s="358" t="s">
        <v>585</v>
      </c>
      <c r="B221" s="359" t="s">
        <v>516</v>
      </c>
      <c r="C221" s="360">
        <v>20092.46</v>
      </c>
      <c r="D221" s="360">
        <v>14875.78</v>
      </c>
      <c r="E221" s="360">
        <v>-5216.68</v>
      </c>
      <c r="F221" s="361">
        <v>0</v>
      </c>
      <c r="G221" s="361">
        <v>0</v>
      </c>
      <c r="H221" s="360">
        <v>0</v>
      </c>
      <c r="I221" s="361">
        <v>0</v>
      </c>
      <c r="J221" s="361">
        <v>0</v>
      </c>
      <c r="K221" s="360">
        <v>-5216.68</v>
      </c>
    </row>
    <row r="222" spans="1:11" ht="12.75">
      <c r="A222" s="355" t="s">
        <v>581</v>
      </c>
      <c r="B222" s="356"/>
      <c r="C222" s="318">
        <f>SUM(C191:C221)</f>
        <v>815343.7799999999</v>
      </c>
      <c r="D222" s="318">
        <f>SUM(D191:D221)</f>
        <v>251326.05999999997</v>
      </c>
      <c r="E222" s="318">
        <f>SUM(E191:E221)</f>
        <v>-211771.87999999998</v>
      </c>
      <c r="F222" s="318">
        <v>0</v>
      </c>
      <c r="G222" s="318">
        <v>0</v>
      </c>
      <c r="H222" s="318">
        <f>SUM(H191:H221)</f>
        <v>-4090.34</v>
      </c>
      <c r="I222" s="318">
        <v>0</v>
      </c>
      <c r="J222" s="318">
        <v>0</v>
      </c>
      <c r="K222" s="318">
        <f>SUM(K191:K221)</f>
        <v>-215862.21999999997</v>
      </c>
    </row>
    <row r="223" spans="1:11" ht="12.75">
      <c r="A223" s="358" t="s">
        <v>585</v>
      </c>
      <c r="B223" s="361" t="s">
        <v>520</v>
      </c>
      <c r="C223" s="362">
        <v>800</v>
      </c>
      <c r="D223" s="362">
        <v>476</v>
      </c>
      <c r="E223" s="362">
        <v>0</v>
      </c>
      <c r="F223" s="363">
        <v>0</v>
      </c>
      <c r="G223" s="363">
        <v>0</v>
      </c>
      <c r="H223" s="362">
        <v>-154</v>
      </c>
      <c r="I223" s="363">
        <v>0</v>
      </c>
      <c r="J223" s="363">
        <v>0</v>
      </c>
      <c r="K223" s="362">
        <v>-154</v>
      </c>
    </row>
    <row r="224" spans="1:11" ht="12.75">
      <c r="A224" s="358" t="s">
        <v>585</v>
      </c>
      <c r="B224" s="361" t="s">
        <v>520</v>
      </c>
      <c r="C224" s="362">
        <v>26197.9</v>
      </c>
      <c r="D224" s="362">
        <v>5471.62</v>
      </c>
      <c r="E224" s="362">
        <v>-20726.28</v>
      </c>
      <c r="F224" s="363">
        <v>0</v>
      </c>
      <c r="G224" s="363">
        <v>0</v>
      </c>
      <c r="H224" s="362">
        <v>0</v>
      </c>
      <c r="I224" s="363">
        <v>0</v>
      </c>
      <c r="J224" s="363">
        <v>0</v>
      </c>
      <c r="K224" s="362">
        <v>-20726.28</v>
      </c>
    </row>
    <row r="225" spans="1:11" ht="12.75">
      <c r="A225" s="358" t="s">
        <v>585</v>
      </c>
      <c r="B225" s="361" t="s">
        <v>522</v>
      </c>
      <c r="C225" s="362">
        <v>10090.5</v>
      </c>
      <c r="D225" s="362">
        <v>3780</v>
      </c>
      <c r="E225" s="362">
        <v>-6310.5</v>
      </c>
      <c r="F225" s="363">
        <v>0</v>
      </c>
      <c r="G225" s="363">
        <v>0</v>
      </c>
      <c r="H225" s="362">
        <v>0</v>
      </c>
      <c r="I225" s="363">
        <v>0</v>
      </c>
      <c r="J225" s="363">
        <v>0</v>
      </c>
      <c r="K225" s="362">
        <v>-6310.5</v>
      </c>
    </row>
    <row r="226" spans="1:11" ht="12.75">
      <c r="A226" s="358" t="s">
        <v>585</v>
      </c>
      <c r="B226" s="361" t="s">
        <v>524</v>
      </c>
      <c r="C226" s="362">
        <v>10687.09</v>
      </c>
      <c r="D226" s="362">
        <v>3643.5</v>
      </c>
      <c r="E226" s="362">
        <v>-7043.59</v>
      </c>
      <c r="F226" s="363">
        <v>0</v>
      </c>
      <c r="G226" s="363">
        <v>0</v>
      </c>
      <c r="H226" s="362">
        <v>0</v>
      </c>
      <c r="I226" s="363">
        <v>0</v>
      </c>
      <c r="J226" s="363">
        <v>0</v>
      </c>
      <c r="K226" s="362">
        <v>-7043.59</v>
      </c>
    </row>
    <row r="227" spans="1:11" ht="12.75">
      <c r="A227" s="358" t="s">
        <v>585</v>
      </c>
      <c r="B227" s="361" t="s">
        <v>526</v>
      </c>
      <c r="C227" s="362">
        <v>24660.54</v>
      </c>
      <c r="D227" s="362">
        <v>11638</v>
      </c>
      <c r="E227" s="362">
        <v>-13022.54</v>
      </c>
      <c r="F227" s="363">
        <v>0</v>
      </c>
      <c r="G227" s="363">
        <v>0</v>
      </c>
      <c r="H227" s="362">
        <v>0</v>
      </c>
      <c r="I227" s="363">
        <v>0</v>
      </c>
      <c r="J227" s="363">
        <v>0</v>
      </c>
      <c r="K227" s="362">
        <v>-13022.54</v>
      </c>
    </row>
    <row r="228" spans="1:11" ht="12.75">
      <c r="A228" s="358" t="s">
        <v>585</v>
      </c>
      <c r="B228" s="361" t="s">
        <v>528</v>
      </c>
      <c r="C228" s="362">
        <v>15463.94</v>
      </c>
      <c r="D228" s="362">
        <v>6137.8</v>
      </c>
      <c r="E228" s="362">
        <v>-9326.14</v>
      </c>
      <c r="F228" s="363">
        <v>0</v>
      </c>
      <c r="G228" s="363">
        <v>0</v>
      </c>
      <c r="H228" s="362">
        <v>0</v>
      </c>
      <c r="I228" s="363">
        <v>0</v>
      </c>
      <c r="J228" s="363">
        <v>0</v>
      </c>
      <c r="K228" s="362">
        <v>-9326.14</v>
      </c>
    </row>
    <row r="229" spans="1:11" ht="12.75">
      <c r="A229" s="358" t="s">
        <v>585</v>
      </c>
      <c r="B229" s="361" t="s">
        <v>530</v>
      </c>
      <c r="C229" s="362">
        <v>14876</v>
      </c>
      <c r="D229" s="362">
        <v>9567.72</v>
      </c>
      <c r="E229" s="362">
        <v>0</v>
      </c>
      <c r="F229" s="363">
        <v>0</v>
      </c>
      <c r="G229" s="363">
        <v>0</v>
      </c>
      <c r="H229" s="362">
        <v>-872.28</v>
      </c>
      <c r="I229" s="363">
        <v>0</v>
      </c>
      <c r="J229" s="363">
        <v>0</v>
      </c>
      <c r="K229" s="362">
        <v>-872.28</v>
      </c>
    </row>
    <row r="230" spans="1:11" ht="12.75">
      <c r="A230" s="358" t="s">
        <v>585</v>
      </c>
      <c r="B230" s="361" t="s">
        <v>530</v>
      </c>
      <c r="C230" s="362">
        <v>16910.17</v>
      </c>
      <c r="D230" s="362">
        <v>11561</v>
      </c>
      <c r="E230" s="362">
        <v>-5349.17</v>
      </c>
      <c r="F230" s="363">
        <v>0</v>
      </c>
      <c r="G230" s="363">
        <v>0</v>
      </c>
      <c r="H230" s="362">
        <v>0</v>
      </c>
      <c r="I230" s="363">
        <v>0</v>
      </c>
      <c r="J230" s="363">
        <v>0</v>
      </c>
      <c r="K230" s="364">
        <v>-5349.17</v>
      </c>
    </row>
    <row r="231" spans="1:11" ht="12.75">
      <c r="A231" s="355" t="s">
        <v>204</v>
      </c>
      <c r="B231" s="356"/>
      <c r="C231" s="318">
        <f>SUM(C223:C230)</f>
        <v>119686.14</v>
      </c>
      <c r="D231" s="318">
        <f>SUM(D223:D230)</f>
        <v>52275.64</v>
      </c>
      <c r="E231" s="318">
        <f>SUM(E223:E230)</f>
        <v>-61778.219999999994</v>
      </c>
      <c r="F231" s="318">
        <v>0</v>
      </c>
      <c r="G231" s="318">
        <v>0</v>
      </c>
      <c r="H231" s="318">
        <f>SUM(H223:H230)</f>
        <v>-1026.28</v>
      </c>
      <c r="I231" s="318">
        <v>0</v>
      </c>
      <c r="J231" s="318">
        <v>0</v>
      </c>
      <c r="K231" s="318">
        <f>SUM(K223:K230)</f>
        <v>-62804.49999999999</v>
      </c>
    </row>
    <row r="232" spans="1:11" ht="12.75">
      <c r="A232" s="358" t="s">
        <v>585</v>
      </c>
      <c r="B232" s="361" t="s">
        <v>547</v>
      </c>
      <c r="C232" s="360">
        <v>11172.26</v>
      </c>
      <c r="D232" s="360">
        <v>12558.75</v>
      </c>
      <c r="E232" s="360">
        <v>1386.49</v>
      </c>
      <c r="F232" s="361">
        <v>0</v>
      </c>
      <c r="G232" s="361">
        <v>0</v>
      </c>
      <c r="H232" s="360">
        <v>0</v>
      </c>
      <c r="I232" s="361">
        <v>0</v>
      </c>
      <c r="J232" s="361">
        <v>0</v>
      </c>
      <c r="K232" s="360">
        <v>1386.49</v>
      </c>
    </row>
    <row r="233" spans="1:11" ht="12.75">
      <c r="A233" s="358" t="s">
        <v>585</v>
      </c>
      <c r="B233" s="361" t="s">
        <v>548</v>
      </c>
      <c r="C233" s="360">
        <v>11901.85</v>
      </c>
      <c r="D233" s="360">
        <v>13359.35</v>
      </c>
      <c r="E233" s="360">
        <v>0</v>
      </c>
      <c r="F233" s="361">
        <v>0</v>
      </c>
      <c r="G233" s="361">
        <v>0</v>
      </c>
      <c r="H233" s="360">
        <v>-421.53</v>
      </c>
      <c r="I233" s="361">
        <v>0</v>
      </c>
      <c r="J233" s="361">
        <v>0</v>
      </c>
      <c r="K233" s="360">
        <v>-421.53</v>
      </c>
    </row>
    <row r="234" spans="1:11" ht="12.75">
      <c r="A234" s="358" t="s">
        <v>585</v>
      </c>
      <c r="B234" s="361" t="s">
        <v>548</v>
      </c>
      <c r="C234" s="360">
        <v>13308.84</v>
      </c>
      <c r="D234" s="360">
        <v>27686.4</v>
      </c>
      <c r="E234" s="360">
        <v>14377.56</v>
      </c>
      <c r="F234" s="361">
        <v>0</v>
      </c>
      <c r="G234" s="361">
        <v>0</v>
      </c>
      <c r="H234" s="360">
        <v>0</v>
      </c>
      <c r="I234" s="361">
        <v>0</v>
      </c>
      <c r="J234" s="361">
        <v>0</v>
      </c>
      <c r="K234" s="360">
        <v>14377.56</v>
      </c>
    </row>
    <row r="235" spans="1:11" ht="12.75">
      <c r="A235" s="358" t="s">
        <v>585</v>
      </c>
      <c r="B235" s="361" t="s">
        <v>549</v>
      </c>
      <c r="C235" s="360">
        <v>14818.62</v>
      </c>
      <c r="D235" s="360">
        <v>14938.5</v>
      </c>
      <c r="E235" s="360">
        <v>0</v>
      </c>
      <c r="F235" s="361">
        <v>0</v>
      </c>
      <c r="G235" s="361">
        <v>0</v>
      </c>
      <c r="H235" s="360">
        <v>-609.5</v>
      </c>
      <c r="I235" s="361">
        <v>0</v>
      </c>
      <c r="J235" s="361">
        <v>0</v>
      </c>
      <c r="K235" s="360">
        <v>-609.5</v>
      </c>
    </row>
    <row r="236" spans="1:11" ht="12.75">
      <c r="A236" s="358" t="s">
        <v>585</v>
      </c>
      <c r="B236" s="361" t="s">
        <v>549</v>
      </c>
      <c r="C236" s="360">
        <v>12645.07</v>
      </c>
      <c r="D236" s="360">
        <v>27279</v>
      </c>
      <c r="E236" s="360">
        <v>14633.93</v>
      </c>
      <c r="F236" s="361">
        <v>0</v>
      </c>
      <c r="G236" s="361">
        <v>0</v>
      </c>
      <c r="H236" s="360">
        <v>0</v>
      </c>
      <c r="I236" s="361">
        <v>0</v>
      </c>
      <c r="J236" s="361">
        <v>0</v>
      </c>
      <c r="K236" s="360">
        <v>14633.93</v>
      </c>
    </row>
    <row r="237" spans="1:11" ht="12.75">
      <c r="A237" s="358" t="s">
        <v>585</v>
      </c>
      <c r="B237" s="361" t="s">
        <v>550</v>
      </c>
      <c r="C237" s="360">
        <v>38781.48</v>
      </c>
      <c r="D237" s="360">
        <v>39040</v>
      </c>
      <c r="E237" s="360">
        <v>0</v>
      </c>
      <c r="F237" s="361">
        <v>0</v>
      </c>
      <c r="G237" s="361">
        <v>0</v>
      </c>
      <c r="H237" s="360">
        <v>-2684</v>
      </c>
      <c r="I237" s="361">
        <v>0</v>
      </c>
      <c r="J237" s="361">
        <v>0</v>
      </c>
      <c r="K237" s="360">
        <v>-2684</v>
      </c>
    </row>
    <row r="238" spans="1:11" ht="12.75">
      <c r="A238" s="358" t="s">
        <v>585</v>
      </c>
      <c r="B238" s="361" t="s">
        <v>550</v>
      </c>
      <c r="C238" s="360">
        <v>12700.76</v>
      </c>
      <c r="D238" s="360">
        <v>26880</v>
      </c>
      <c r="E238" s="360">
        <v>14179.24</v>
      </c>
      <c r="F238" s="361">
        <v>0</v>
      </c>
      <c r="G238" s="361">
        <v>0</v>
      </c>
      <c r="H238" s="360">
        <v>0</v>
      </c>
      <c r="I238" s="361">
        <v>0</v>
      </c>
      <c r="J238" s="361">
        <v>0</v>
      </c>
      <c r="K238" s="360">
        <v>14179.24</v>
      </c>
    </row>
    <row r="239" spans="1:11" ht="12.75">
      <c r="A239" s="358" t="s">
        <v>585</v>
      </c>
      <c r="B239" s="361" t="s">
        <v>551</v>
      </c>
      <c r="C239" s="360">
        <v>3542.76</v>
      </c>
      <c r="D239" s="360">
        <v>3600</v>
      </c>
      <c r="E239" s="360">
        <v>0</v>
      </c>
      <c r="F239" s="361">
        <v>0</v>
      </c>
      <c r="G239" s="361">
        <v>0</v>
      </c>
      <c r="H239" s="360">
        <v>-180</v>
      </c>
      <c r="I239" s="361">
        <v>0</v>
      </c>
      <c r="J239" s="361">
        <v>0</v>
      </c>
      <c r="K239" s="360">
        <v>-180</v>
      </c>
    </row>
    <row r="240" spans="1:11" ht="12.75">
      <c r="A240" s="358" t="s">
        <v>585</v>
      </c>
      <c r="B240" s="361" t="s">
        <v>551</v>
      </c>
      <c r="C240" s="360">
        <v>20353.83</v>
      </c>
      <c r="D240" s="360">
        <v>41040</v>
      </c>
      <c r="E240" s="360">
        <v>20686.17</v>
      </c>
      <c r="F240" s="361">
        <v>0</v>
      </c>
      <c r="G240" s="361">
        <v>0</v>
      </c>
      <c r="H240" s="360">
        <v>0</v>
      </c>
      <c r="I240" s="361">
        <v>0</v>
      </c>
      <c r="J240" s="361">
        <v>0</v>
      </c>
      <c r="K240" s="360">
        <v>20686.17</v>
      </c>
    </row>
    <row r="241" spans="1:11" ht="12.75">
      <c r="A241" s="358" t="s">
        <v>585</v>
      </c>
      <c r="B241" s="361" t="s">
        <v>552</v>
      </c>
      <c r="C241" s="360">
        <v>21266.06</v>
      </c>
      <c r="D241" s="360">
        <v>35025</v>
      </c>
      <c r="E241" s="360">
        <v>0</v>
      </c>
      <c r="F241" s="361">
        <v>0</v>
      </c>
      <c r="G241" s="361">
        <v>0</v>
      </c>
      <c r="H241" s="360">
        <v>-4203</v>
      </c>
      <c r="I241" s="361">
        <v>0</v>
      </c>
      <c r="J241" s="361">
        <v>0</v>
      </c>
      <c r="K241" s="360">
        <v>-4203</v>
      </c>
    </row>
    <row r="242" spans="1:11" ht="12.75">
      <c r="A242" s="358" t="s">
        <v>585</v>
      </c>
      <c r="B242" s="361" t="s">
        <v>552</v>
      </c>
      <c r="C242" s="360">
        <v>31074.09</v>
      </c>
      <c r="D242" s="360">
        <v>45000</v>
      </c>
      <c r="E242" s="360">
        <v>13925.91</v>
      </c>
      <c r="F242" s="361">
        <v>0</v>
      </c>
      <c r="G242" s="361">
        <v>0</v>
      </c>
      <c r="H242" s="360">
        <v>0</v>
      </c>
      <c r="I242" s="361">
        <v>0</v>
      </c>
      <c r="J242" s="361">
        <v>0</v>
      </c>
      <c r="K242" s="360">
        <v>13925.91</v>
      </c>
    </row>
    <row r="243" spans="1:11" ht="12.75">
      <c r="A243" s="358" t="s">
        <v>585</v>
      </c>
      <c r="B243" s="361" t="s">
        <v>553</v>
      </c>
      <c r="C243" s="360">
        <v>83714.37</v>
      </c>
      <c r="D243" s="360">
        <v>120224</v>
      </c>
      <c r="E243" s="360">
        <v>0</v>
      </c>
      <c r="F243" s="361">
        <v>0</v>
      </c>
      <c r="G243" s="361">
        <v>0</v>
      </c>
      <c r="H243" s="360">
        <v>-15776</v>
      </c>
      <c r="I243" s="361">
        <v>0</v>
      </c>
      <c r="J243" s="361">
        <v>0</v>
      </c>
      <c r="K243" s="360">
        <v>-15776</v>
      </c>
    </row>
    <row r="244" spans="1:11" ht="12.75">
      <c r="A244" s="358" t="s">
        <v>585</v>
      </c>
      <c r="B244" s="361" t="s">
        <v>553</v>
      </c>
      <c r="C244" s="360">
        <v>17300.71</v>
      </c>
      <c r="D244" s="360">
        <v>31934.5</v>
      </c>
      <c r="E244" s="360">
        <v>14633.79</v>
      </c>
      <c r="F244" s="361">
        <v>0</v>
      </c>
      <c r="G244" s="361">
        <v>0</v>
      </c>
      <c r="H244" s="360">
        <v>0</v>
      </c>
      <c r="I244" s="361">
        <v>0</v>
      </c>
      <c r="J244" s="361">
        <v>0</v>
      </c>
      <c r="K244" s="360">
        <v>14633.79</v>
      </c>
    </row>
    <row r="245" spans="1:11" ht="12.75">
      <c r="A245" s="358" t="s">
        <v>585</v>
      </c>
      <c r="B245" s="361" t="s">
        <v>554</v>
      </c>
      <c r="C245" s="360">
        <v>26403.45</v>
      </c>
      <c r="D245" s="360">
        <v>32560</v>
      </c>
      <c r="E245" s="360">
        <v>0</v>
      </c>
      <c r="F245" s="361">
        <v>0</v>
      </c>
      <c r="G245" s="361">
        <v>0</v>
      </c>
      <c r="H245" s="360">
        <v>-2640</v>
      </c>
      <c r="I245" s="361">
        <v>0</v>
      </c>
      <c r="J245" s="361">
        <v>0</v>
      </c>
      <c r="K245" s="360">
        <v>-2640</v>
      </c>
    </row>
    <row r="246" spans="1:11" ht="12.75">
      <c r="A246" s="358" t="s">
        <v>585</v>
      </c>
      <c r="B246" s="361" t="s">
        <v>555</v>
      </c>
      <c r="C246" s="360">
        <v>14527.11</v>
      </c>
      <c r="D246" s="360">
        <v>13144.75</v>
      </c>
      <c r="E246" s="360">
        <v>0</v>
      </c>
      <c r="F246" s="361">
        <v>0</v>
      </c>
      <c r="G246" s="361">
        <v>0</v>
      </c>
      <c r="H246" s="360">
        <v>-1397.31</v>
      </c>
      <c r="I246" s="361">
        <v>0</v>
      </c>
      <c r="J246" s="361">
        <v>0</v>
      </c>
      <c r="K246" s="360">
        <v>-1397.31</v>
      </c>
    </row>
    <row r="247" spans="1:11" ht="12.75">
      <c r="A247" s="358" t="s">
        <v>585</v>
      </c>
      <c r="B247" s="361" t="s">
        <v>556</v>
      </c>
      <c r="C247" s="360">
        <v>7589.52</v>
      </c>
      <c r="D247" s="360">
        <v>8362.8</v>
      </c>
      <c r="E247" s="360">
        <v>0</v>
      </c>
      <c r="F247" s="361">
        <v>0</v>
      </c>
      <c r="G247" s="361">
        <v>0</v>
      </c>
      <c r="H247" s="360">
        <v>-970.8</v>
      </c>
      <c r="I247" s="361">
        <v>0</v>
      </c>
      <c r="J247" s="361">
        <v>0</v>
      </c>
      <c r="K247" s="360">
        <v>-970.8</v>
      </c>
    </row>
    <row r="248" spans="1:11" ht="12.75">
      <c r="A248" s="358"/>
      <c r="B248" s="361"/>
      <c r="C248" s="371">
        <f>SUM(C232:C247)</f>
        <v>341100.78</v>
      </c>
      <c r="D248" s="371">
        <f>SUM(D232:D247)</f>
        <v>492633.05</v>
      </c>
      <c r="E248" s="371">
        <f>SUM(E232:E247)</f>
        <v>93823.09</v>
      </c>
      <c r="F248" s="371"/>
      <c r="G248" s="371"/>
      <c r="H248" s="371">
        <f>SUM(H232:H247)</f>
        <v>-28882.14</v>
      </c>
      <c r="I248" s="371"/>
      <c r="J248" s="371"/>
      <c r="K248" s="371">
        <f>SUM(K232:K247)</f>
        <v>64940.95</v>
      </c>
    </row>
    <row r="249" spans="1:11" ht="12.75">
      <c r="A249" s="372" t="s">
        <v>582</v>
      </c>
      <c r="B249" s="373"/>
      <c r="C249" s="318">
        <f>C248+C231+C222</f>
        <v>1276130.7</v>
      </c>
      <c r="D249" s="318">
        <f>D248+D231+D222</f>
        <v>796234.7499999999</v>
      </c>
      <c r="E249" s="318">
        <f>E248+E231+E222</f>
        <v>-179727.00999999998</v>
      </c>
      <c r="F249" s="318">
        <v>0</v>
      </c>
      <c r="G249" s="318">
        <v>0</v>
      </c>
      <c r="H249" s="318">
        <f>H248+H231+H222</f>
        <v>-33998.759999999995</v>
      </c>
      <c r="I249" s="318">
        <v>0</v>
      </c>
      <c r="J249" s="318">
        <v>0</v>
      </c>
      <c r="K249" s="318">
        <f>K248+K231+K222</f>
        <v>-213725.76999999996</v>
      </c>
    </row>
    <row r="250" spans="1:11" ht="12.75">
      <c r="A250" s="358" t="s">
        <v>586</v>
      </c>
      <c r="B250" s="359" t="s">
        <v>476</v>
      </c>
      <c r="C250" s="360">
        <v>4500</v>
      </c>
      <c r="D250" s="360">
        <v>0</v>
      </c>
      <c r="E250" s="360">
        <v>0</v>
      </c>
      <c r="F250" s="361">
        <v>0</v>
      </c>
      <c r="G250" s="361">
        <v>0</v>
      </c>
      <c r="H250" s="360">
        <v>0</v>
      </c>
      <c r="I250" s="361">
        <v>0</v>
      </c>
      <c r="J250" s="361">
        <v>0</v>
      </c>
      <c r="K250" s="360">
        <v>0</v>
      </c>
    </row>
    <row r="251" spans="1:11" ht="12.75">
      <c r="A251" s="358" t="s">
        <v>586</v>
      </c>
      <c r="B251" s="359" t="s">
        <v>476</v>
      </c>
      <c r="C251" s="360">
        <v>32679.87</v>
      </c>
      <c r="D251" s="360">
        <v>0</v>
      </c>
      <c r="E251" s="360">
        <v>-32679.87</v>
      </c>
      <c r="F251" s="361">
        <v>0</v>
      </c>
      <c r="G251" s="361">
        <v>0</v>
      </c>
      <c r="H251" s="360">
        <v>0</v>
      </c>
      <c r="I251" s="361">
        <v>0</v>
      </c>
      <c r="J251" s="361">
        <v>0</v>
      </c>
      <c r="K251" s="360">
        <v>-32679.87</v>
      </c>
    </row>
    <row r="252" spans="1:11" ht="12.75">
      <c r="A252" s="358" t="s">
        <v>586</v>
      </c>
      <c r="B252" s="359" t="s">
        <v>478</v>
      </c>
      <c r="C252" s="360">
        <v>852.89</v>
      </c>
      <c r="D252" s="360">
        <v>2416.1</v>
      </c>
      <c r="E252" s="360">
        <v>1563.21</v>
      </c>
      <c r="F252" s="361">
        <v>0</v>
      </c>
      <c r="G252" s="361">
        <v>0</v>
      </c>
      <c r="H252" s="360">
        <v>0</v>
      </c>
      <c r="I252" s="361">
        <v>0</v>
      </c>
      <c r="J252" s="361">
        <v>0</v>
      </c>
      <c r="K252" s="360">
        <v>1563.21</v>
      </c>
    </row>
    <row r="253" spans="1:11" ht="12.75">
      <c r="A253" s="358" t="s">
        <v>586</v>
      </c>
      <c r="B253" s="359" t="s">
        <v>480</v>
      </c>
      <c r="C253" s="360">
        <v>49302.12</v>
      </c>
      <c r="D253" s="360">
        <v>6373.62</v>
      </c>
      <c r="E253" s="360">
        <v>0</v>
      </c>
      <c r="F253" s="361">
        <v>0</v>
      </c>
      <c r="G253" s="361">
        <v>0</v>
      </c>
      <c r="H253" s="360">
        <v>-619.98</v>
      </c>
      <c r="I253" s="361">
        <v>0</v>
      </c>
      <c r="J253" s="361">
        <v>0</v>
      </c>
      <c r="K253" s="360">
        <v>-619.98</v>
      </c>
    </row>
    <row r="254" spans="1:11" ht="12.75">
      <c r="A254" s="358" t="s">
        <v>586</v>
      </c>
      <c r="B254" s="359" t="s">
        <v>482</v>
      </c>
      <c r="C254" s="360">
        <v>60663.12</v>
      </c>
      <c r="D254" s="360">
        <v>4777.1</v>
      </c>
      <c r="E254" s="360">
        <v>0</v>
      </c>
      <c r="F254" s="361">
        <v>0</v>
      </c>
      <c r="G254" s="361">
        <v>0</v>
      </c>
      <c r="H254" s="360">
        <v>290.78</v>
      </c>
      <c r="I254" s="361">
        <v>0</v>
      </c>
      <c r="J254" s="361">
        <v>0</v>
      </c>
      <c r="K254" s="360">
        <v>290.78</v>
      </c>
    </row>
    <row r="255" spans="1:11" ht="12.75">
      <c r="A255" s="358" t="s">
        <v>586</v>
      </c>
      <c r="B255" s="359" t="s">
        <v>482</v>
      </c>
      <c r="C255" s="360">
        <v>6394.47</v>
      </c>
      <c r="D255" s="360">
        <v>898.73</v>
      </c>
      <c r="E255" s="360">
        <v>-5495.74</v>
      </c>
      <c r="F255" s="361">
        <v>0</v>
      </c>
      <c r="G255" s="361">
        <v>0</v>
      </c>
      <c r="H255" s="360">
        <v>0</v>
      </c>
      <c r="I255" s="361">
        <v>0</v>
      </c>
      <c r="J255" s="361">
        <v>0</v>
      </c>
      <c r="K255" s="360">
        <v>-5495.74</v>
      </c>
    </row>
    <row r="256" spans="1:11" ht="12.75">
      <c r="A256" s="358" t="s">
        <v>586</v>
      </c>
      <c r="B256" s="359" t="s">
        <v>484</v>
      </c>
      <c r="C256" s="360">
        <v>24016.8</v>
      </c>
      <c r="D256" s="360">
        <v>1710.66</v>
      </c>
      <c r="E256" s="360">
        <v>0</v>
      </c>
      <c r="F256" s="361">
        <v>0</v>
      </c>
      <c r="G256" s="361">
        <v>0</v>
      </c>
      <c r="H256" s="360">
        <v>28.3</v>
      </c>
      <c r="I256" s="361">
        <v>0</v>
      </c>
      <c r="J256" s="361">
        <v>0</v>
      </c>
      <c r="K256" s="360">
        <v>28.3</v>
      </c>
    </row>
    <row r="257" spans="1:11" ht="12.75">
      <c r="A257" s="358" t="s">
        <v>586</v>
      </c>
      <c r="B257" s="359" t="s">
        <v>486</v>
      </c>
      <c r="C257" s="360">
        <v>46768.75</v>
      </c>
      <c r="D257" s="360">
        <v>4696.85</v>
      </c>
      <c r="E257" s="360">
        <v>0</v>
      </c>
      <c r="F257" s="361">
        <v>0</v>
      </c>
      <c r="G257" s="361">
        <v>0</v>
      </c>
      <c r="H257" s="360">
        <v>-335.49</v>
      </c>
      <c r="I257" s="361">
        <v>0</v>
      </c>
      <c r="J257" s="361">
        <v>0</v>
      </c>
      <c r="K257" s="360">
        <v>-335.49</v>
      </c>
    </row>
    <row r="258" spans="1:11" ht="12.75">
      <c r="A258" s="358" t="s">
        <v>586</v>
      </c>
      <c r="B258" s="359" t="s">
        <v>486</v>
      </c>
      <c r="C258" s="360">
        <v>1587.8</v>
      </c>
      <c r="D258" s="360">
        <v>263.03</v>
      </c>
      <c r="E258" s="360">
        <v>-1324.77</v>
      </c>
      <c r="F258" s="361">
        <v>0</v>
      </c>
      <c r="G258" s="361">
        <v>0</v>
      </c>
      <c r="H258" s="360">
        <v>0</v>
      </c>
      <c r="I258" s="361">
        <v>0</v>
      </c>
      <c r="J258" s="361">
        <v>0</v>
      </c>
      <c r="K258" s="360">
        <v>-1324.77</v>
      </c>
    </row>
    <row r="259" spans="1:11" ht="12.75">
      <c r="A259" s="358" t="s">
        <v>586</v>
      </c>
      <c r="B259" s="359" t="s">
        <v>488</v>
      </c>
      <c r="C259" s="360">
        <v>28692.21</v>
      </c>
      <c r="D259" s="360">
        <v>5847.32</v>
      </c>
      <c r="E259" s="360">
        <v>0</v>
      </c>
      <c r="F259" s="361">
        <v>0</v>
      </c>
      <c r="G259" s="361">
        <v>0</v>
      </c>
      <c r="H259" s="360">
        <v>-1031.88</v>
      </c>
      <c r="I259" s="361">
        <v>0</v>
      </c>
      <c r="J259" s="361">
        <v>0</v>
      </c>
      <c r="K259" s="360">
        <v>-1031.88</v>
      </c>
    </row>
    <row r="260" spans="1:11" ht="12.75">
      <c r="A260" s="358" t="s">
        <v>586</v>
      </c>
      <c r="B260" s="359" t="s">
        <v>488</v>
      </c>
      <c r="C260" s="360">
        <v>1055.25</v>
      </c>
      <c r="D260" s="360">
        <v>340</v>
      </c>
      <c r="E260" s="360">
        <v>-715.25</v>
      </c>
      <c r="F260" s="361">
        <v>0</v>
      </c>
      <c r="G260" s="361">
        <v>0</v>
      </c>
      <c r="H260" s="360">
        <v>0</v>
      </c>
      <c r="I260" s="361">
        <v>0</v>
      </c>
      <c r="J260" s="361">
        <v>0</v>
      </c>
      <c r="K260" s="360">
        <v>-715.25</v>
      </c>
    </row>
    <row r="261" spans="1:11" ht="12.75">
      <c r="A261" s="358" t="s">
        <v>586</v>
      </c>
      <c r="B261" s="359" t="s">
        <v>490</v>
      </c>
      <c r="C261" s="360">
        <v>7780</v>
      </c>
      <c r="D261" s="360">
        <v>2600</v>
      </c>
      <c r="E261" s="360">
        <v>0</v>
      </c>
      <c r="F261" s="361">
        <v>0</v>
      </c>
      <c r="G261" s="361">
        <v>0</v>
      </c>
      <c r="H261" s="360">
        <v>-315</v>
      </c>
      <c r="I261" s="361">
        <v>0</v>
      </c>
      <c r="J261" s="361">
        <v>0</v>
      </c>
      <c r="K261" s="360">
        <v>-315</v>
      </c>
    </row>
    <row r="262" spans="1:11" ht="12.75">
      <c r="A262" s="358" t="s">
        <v>586</v>
      </c>
      <c r="B262" s="359" t="s">
        <v>490</v>
      </c>
      <c r="C262" s="360">
        <v>13684.76</v>
      </c>
      <c r="D262" s="360">
        <v>3772.86</v>
      </c>
      <c r="E262" s="360">
        <v>-9911.9</v>
      </c>
      <c r="F262" s="361">
        <v>0</v>
      </c>
      <c r="G262" s="361">
        <v>0</v>
      </c>
      <c r="H262" s="360">
        <v>0</v>
      </c>
      <c r="I262" s="361">
        <v>0</v>
      </c>
      <c r="J262" s="361">
        <v>0</v>
      </c>
      <c r="K262" s="360">
        <v>-9911.9</v>
      </c>
    </row>
    <row r="263" spans="1:11" ht="12.75">
      <c r="A263" s="358" t="s">
        <v>586</v>
      </c>
      <c r="B263" s="359" t="s">
        <v>492</v>
      </c>
      <c r="C263" s="360">
        <v>22656.3</v>
      </c>
      <c r="D263" s="360">
        <v>3503.62</v>
      </c>
      <c r="E263" s="360">
        <v>0</v>
      </c>
      <c r="F263" s="361">
        <v>0</v>
      </c>
      <c r="G263" s="361">
        <v>0</v>
      </c>
      <c r="H263" s="360">
        <v>-1243.22</v>
      </c>
      <c r="I263" s="361">
        <v>0</v>
      </c>
      <c r="J263" s="361">
        <v>0</v>
      </c>
      <c r="K263" s="360">
        <v>-1243.22</v>
      </c>
    </row>
    <row r="264" spans="1:11" ht="12.75">
      <c r="A264" s="358" t="s">
        <v>586</v>
      </c>
      <c r="B264" s="359" t="s">
        <v>492</v>
      </c>
      <c r="C264" s="360">
        <v>1618.05</v>
      </c>
      <c r="D264" s="360">
        <v>310</v>
      </c>
      <c r="E264" s="360">
        <v>-1308.05</v>
      </c>
      <c r="F264" s="361">
        <v>0</v>
      </c>
      <c r="G264" s="361">
        <v>0</v>
      </c>
      <c r="H264" s="360">
        <v>0</v>
      </c>
      <c r="I264" s="361">
        <v>0</v>
      </c>
      <c r="J264" s="361">
        <v>0</v>
      </c>
      <c r="K264" s="360">
        <v>-1308.05</v>
      </c>
    </row>
    <row r="265" spans="1:11" ht="12.75">
      <c r="A265" s="358" t="s">
        <v>586</v>
      </c>
      <c r="B265" s="359" t="s">
        <v>494</v>
      </c>
      <c r="C265" s="360">
        <v>11744</v>
      </c>
      <c r="D265" s="360">
        <v>2680.6</v>
      </c>
      <c r="E265" s="360">
        <v>0</v>
      </c>
      <c r="F265" s="361">
        <v>0</v>
      </c>
      <c r="G265" s="361">
        <v>0</v>
      </c>
      <c r="H265" s="360">
        <v>-2020.2</v>
      </c>
      <c r="I265" s="361">
        <v>0</v>
      </c>
      <c r="J265" s="361">
        <v>0</v>
      </c>
      <c r="K265" s="360">
        <v>-2020.2</v>
      </c>
    </row>
    <row r="266" spans="1:11" ht="12.75">
      <c r="A266" s="358" t="s">
        <v>586</v>
      </c>
      <c r="B266" s="359" t="s">
        <v>494</v>
      </c>
      <c r="C266" s="360">
        <v>4586.95</v>
      </c>
      <c r="D266" s="360">
        <v>1084.2</v>
      </c>
      <c r="E266" s="360">
        <v>-3502.75</v>
      </c>
      <c r="F266" s="361">
        <v>0</v>
      </c>
      <c r="G266" s="361">
        <v>0</v>
      </c>
      <c r="H266" s="360">
        <v>0</v>
      </c>
      <c r="I266" s="361">
        <v>0</v>
      </c>
      <c r="J266" s="361">
        <v>0</v>
      </c>
      <c r="K266" s="360">
        <v>-3502.75</v>
      </c>
    </row>
    <row r="267" spans="1:11" ht="12.75">
      <c r="A267" s="358" t="s">
        <v>586</v>
      </c>
      <c r="B267" s="359" t="s">
        <v>496</v>
      </c>
      <c r="C267" s="360">
        <v>1407</v>
      </c>
      <c r="D267" s="360">
        <v>780</v>
      </c>
      <c r="E267" s="360">
        <v>-627</v>
      </c>
      <c r="F267" s="361">
        <v>0</v>
      </c>
      <c r="G267" s="361">
        <v>0</v>
      </c>
      <c r="H267" s="360">
        <v>0</v>
      </c>
      <c r="I267" s="361">
        <v>0</v>
      </c>
      <c r="J267" s="361">
        <v>0</v>
      </c>
      <c r="K267" s="360">
        <v>-627</v>
      </c>
    </row>
    <row r="268" spans="1:11" ht="12.75">
      <c r="A268" s="358" t="s">
        <v>586</v>
      </c>
      <c r="B268" s="359" t="s">
        <v>498</v>
      </c>
      <c r="C268" s="360">
        <v>32854.92</v>
      </c>
      <c r="D268" s="360">
        <v>12467.12</v>
      </c>
      <c r="E268" s="360">
        <v>-20387.8</v>
      </c>
      <c r="F268" s="361">
        <v>0</v>
      </c>
      <c r="G268" s="361">
        <v>0</v>
      </c>
      <c r="H268" s="360">
        <v>0</v>
      </c>
      <c r="I268" s="361">
        <v>0</v>
      </c>
      <c r="J268" s="361">
        <v>0</v>
      </c>
      <c r="K268" s="360">
        <v>-20387.8</v>
      </c>
    </row>
    <row r="269" spans="1:11" ht="12.75">
      <c r="A269" s="358" t="s">
        <v>586</v>
      </c>
      <c r="B269" s="359" t="s">
        <v>500</v>
      </c>
      <c r="C269" s="360">
        <v>2579.12</v>
      </c>
      <c r="D269" s="360">
        <v>1200</v>
      </c>
      <c r="E269" s="360">
        <v>0</v>
      </c>
      <c r="F269" s="361">
        <v>0</v>
      </c>
      <c r="G269" s="361">
        <v>0</v>
      </c>
      <c r="H269" s="360">
        <v>-120</v>
      </c>
      <c r="I269" s="361">
        <v>0</v>
      </c>
      <c r="J269" s="361">
        <v>0</v>
      </c>
      <c r="K269" s="360">
        <v>-120</v>
      </c>
    </row>
    <row r="270" spans="1:11" ht="12.75">
      <c r="A270" s="358" t="s">
        <v>586</v>
      </c>
      <c r="B270" s="359" t="s">
        <v>502</v>
      </c>
      <c r="C270" s="360">
        <v>32486.1</v>
      </c>
      <c r="D270" s="360">
        <v>8119.91</v>
      </c>
      <c r="E270" s="360">
        <v>0</v>
      </c>
      <c r="F270" s="361">
        <v>0</v>
      </c>
      <c r="G270" s="361">
        <v>0</v>
      </c>
      <c r="H270" s="360">
        <v>965.61</v>
      </c>
      <c r="I270" s="361">
        <v>0</v>
      </c>
      <c r="J270" s="361">
        <v>0</v>
      </c>
      <c r="K270" s="360">
        <v>965.61</v>
      </c>
    </row>
    <row r="271" spans="1:11" ht="12.75">
      <c r="A271" s="358" t="s">
        <v>586</v>
      </c>
      <c r="B271" s="359" t="s">
        <v>504</v>
      </c>
      <c r="C271" s="360">
        <v>52617.79</v>
      </c>
      <c r="D271" s="360">
        <v>18128.14</v>
      </c>
      <c r="E271" s="360">
        <v>-34489.65</v>
      </c>
      <c r="F271" s="361">
        <v>0</v>
      </c>
      <c r="G271" s="361">
        <v>0</v>
      </c>
      <c r="H271" s="360">
        <v>0</v>
      </c>
      <c r="I271" s="361">
        <v>0</v>
      </c>
      <c r="J271" s="361">
        <v>0</v>
      </c>
      <c r="K271" s="360">
        <v>-34489.65</v>
      </c>
    </row>
    <row r="272" spans="1:11" ht="12.75">
      <c r="A272" s="358" t="s">
        <v>586</v>
      </c>
      <c r="B272" s="359" t="s">
        <v>506</v>
      </c>
      <c r="C272" s="360">
        <v>158730</v>
      </c>
      <c r="D272" s="360">
        <v>96428.48</v>
      </c>
      <c r="E272" s="360">
        <v>0</v>
      </c>
      <c r="F272" s="361">
        <v>0</v>
      </c>
      <c r="G272" s="361">
        <v>0</v>
      </c>
      <c r="H272" s="360">
        <v>17222.21</v>
      </c>
      <c r="I272" s="361">
        <v>0</v>
      </c>
      <c r="J272" s="361">
        <v>0</v>
      </c>
      <c r="K272" s="360">
        <v>17222.21</v>
      </c>
    </row>
    <row r="273" spans="1:11" ht="12.75">
      <c r="A273" s="358" t="s">
        <v>586</v>
      </c>
      <c r="B273" s="359" t="s">
        <v>506</v>
      </c>
      <c r="C273" s="360">
        <v>141593</v>
      </c>
      <c r="D273" s="360">
        <v>86017.75</v>
      </c>
      <c r="E273" s="360">
        <v>-55575.25</v>
      </c>
      <c r="F273" s="361">
        <v>0</v>
      </c>
      <c r="G273" s="361">
        <v>0</v>
      </c>
      <c r="H273" s="360">
        <v>0</v>
      </c>
      <c r="I273" s="361">
        <v>0</v>
      </c>
      <c r="J273" s="361">
        <v>0</v>
      </c>
      <c r="K273" s="360">
        <v>-55575.25</v>
      </c>
    </row>
    <row r="274" spans="1:11" ht="12.75">
      <c r="A274" s="358" t="s">
        <v>586</v>
      </c>
      <c r="B274" s="359" t="s">
        <v>508</v>
      </c>
      <c r="C274" s="360">
        <v>19473.43</v>
      </c>
      <c r="D274" s="360">
        <v>984.96</v>
      </c>
      <c r="E274" s="360">
        <v>0</v>
      </c>
      <c r="F274" s="361">
        <v>0</v>
      </c>
      <c r="G274" s="361">
        <v>0</v>
      </c>
      <c r="H274" s="360">
        <v>-719.78</v>
      </c>
      <c r="I274" s="361">
        <v>0</v>
      </c>
      <c r="J274" s="361">
        <v>0</v>
      </c>
      <c r="K274" s="360">
        <v>-719.78</v>
      </c>
    </row>
    <row r="275" spans="1:11" ht="12.75">
      <c r="A275" s="358" t="s">
        <v>586</v>
      </c>
      <c r="B275" s="359" t="s">
        <v>510</v>
      </c>
      <c r="C275" s="360">
        <v>4410.5</v>
      </c>
      <c r="D275" s="360">
        <v>371.85</v>
      </c>
      <c r="E275" s="360">
        <v>0</v>
      </c>
      <c r="F275" s="361">
        <v>0</v>
      </c>
      <c r="G275" s="361">
        <v>0</v>
      </c>
      <c r="H275" s="360">
        <v>127.67</v>
      </c>
      <c r="I275" s="361">
        <v>0</v>
      </c>
      <c r="J275" s="361">
        <v>0</v>
      </c>
      <c r="K275" s="360">
        <v>127.67</v>
      </c>
    </row>
    <row r="276" spans="1:11" ht="12.75">
      <c r="A276" s="358" t="s">
        <v>586</v>
      </c>
      <c r="B276" s="359" t="s">
        <v>510</v>
      </c>
      <c r="C276" s="360">
        <v>7469.99</v>
      </c>
      <c r="D276" s="360">
        <v>480.6</v>
      </c>
      <c r="E276" s="360">
        <v>-6989.39</v>
      </c>
      <c r="F276" s="361">
        <v>0</v>
      </c>
      <c r="G276" s="361">
        <v>0</v>
      </c>
      <c r="H276" s="360">
        <v>0</v>
      </c>
      <c r="I276" s="361">
        <v>0</v>
      </c>
      <c r="J276" s="361">
        <v>0</v>
      </c>
      <c r="K276" s="360">
        <v>-6989.39</v>
      </c>
    </row>
    <row r="277" spans="1:11" ht="12.75">
      <c r="A277" s="358" t="s">
        <v>586</v>
      </c>
      <c r="B277" s="359" t="s">
        <v>512</v>
      </c>
      <c r="C277" s="360">
        <v>2365</v>
      </c>
      <c r="D277" s="360">
        <v>390</v>
      </c>
      <c r="E277" s="360">
        <v>0</v>
      </c>
      <c r="F277" s="361">
        <v>0</v>
      </c>
      <c r="G277" s="361">
        <v>0</v>
      </c>
      <c r="H277" s="360">
        <v>-556</v>
      </c>
      <c r="I277" s="361">
        <v>0</v>
      </c>
      <c r="J277" s="361">
        <v>0</v>
      </c>
      <c r="K277" s="360">
        <v>-556</v>
      </c>
    </row>
    <row r="278" spans="1:11" ht="12.75">
      <c r="A278" s="358" t="s">
        <v>586</v>
      </c>
      <c r="B278" s="359" t="s">
        <v>512</v>
      </c>
      <c r="C278" s="360">
        <v>18599.6</v>
      </c>
      <c r="D278" s="360">
        <v>932.72</v>
      </c>
      <c r="E278" s="360">
        <v>-17666.88</v>
      </c>
      <c r="F278" s="361">
        <v>0</v>
      </c>
      <c r="G278" s="361">
        <v>0</v>
      </c>
      <c r="H278" s="360">
        <v>0</v>
      </c>
      <c r="I278" s="361">
        <v>0</v>
      </c>
      <c r="J278" s="361">
        <v>0</v>
      </c>
      <c r="K278" s="360">
        <v>-17666.88</v>
      </c>
    </row>
    <row r="279" spans="1:11" ht="12.75">
      <c r="A279" s="358" t="s">
        <v>586</v>
      </c>
      <c r="B279" s="359" t="s">
        <v>514</v>
      </c>
      <c r="C279" s="360">
        <v>2081.53</v>
      </c>
      <c r="D279" s="360">
        <v>1455.07</v>
      </c>
      <c r="E279" s="360">
        <v>-626.46</v>
      </c>
      <c r="F279" s="361">
        <v>0</v>
      </c>
      <c r="G279" s="361">
        <v>0</v>
      </c>
      <c r="H279" s="360">
        <v>0</v>
      </c>
      <c r="I279" s="361">
        <v>0</v>
      </c>
      <c r="J279" s="361">
        <v>0</v>
      </c>
      <c r="K279" s="360">
        <v>-626.46</v>
      </c>
    </row>
    <row r="280" spans="1:11" ht="12.75">
      <c r="A280" s="358" t="s">
        <v>586</v>
      </c>
      <c r="B280" s="359" t="s">
        <v>516</v>
      </c>
      <c r="C280" s="360">
        <v>20092.46</v>
      </c>
      <c r="D280" s="360">
        <v>15158.74</v>
      </c>
      <c r="E280" s="360">
        <v>-4933.72</v>
      </c>
      <c r="F280" s="361">
        <v>0</v>
      </c>
      <c r="G280" s="361">
        <v>0</v>
      </c>
      <c r="H280" s="360">
        <v>0</v>
      </c>
      <c r="I280" s="361">
        <v>0</v>
      </c>
      <c r="J280" s="361">
        <v>0</v>
      </c>
      <c r="K280" s="360">
        <v>-4933.72</v>
      </c>
    </row>
    <row r="281" spans="1:11" ht="12.75">
      <c r="A281" s="355" t="s">
        <v>581</v>
      </c>
      <c r="B281" s="356"/>
      <c r="C281" s="318">
        <f>SUM(C250:C280)</f>
        <v>815343.7799999999</v>
      </c>
      <c r="D281" s="318">
        <f>SUM(D250:D280)</f>
        <v>284190.0299999999</v>
      </c>
      <c r="E281" s="318">
        <f>SUM(E250:E280)</f>
        <v>-194671.27000000002</v>
      </c>
      <c r="F281" s="318">
        <v>0</v>
      </c>
      <c r="G281" s="318">
        <v>0</v>
      </c>
      <c r="H281" s="318">
        <f>SUM(H250:H280)</f>
        <v>11673.019999999997</v>
      </c>
      <c r="I281" s="318">
        <v>0</v>
      </c>
      <c r="J281" s="318">
        <v>0</v>
      </c>
      <c r="K281" s="318">
        <f>SUM(K250:K280)</f>
        <v>-182998.25</v>
      </c>
    </row>
    <row r="282" spans="1:11" ht="12.75">
      <c r="A282" s="358" t="s">
        <v>586</v>
      </c>
      <c r="B282" s="361" t="s">
        <v>520</v>
      </c>
      <c r="C282" s="362">
        <v>800</v>
      </c>
      <c r="D282" s="362">
        <v>468.76</v>
      </c>
      <c r="E282" s="362">
        <v>0</v>
      </c>
      <c r="F282" s="363">
        <v>0</v>
      </c>
      <c r="G282" s="363">
        <v>0</v>
      </c>
      <c r="H282" s="362">
        <v>-161.24</v>
      </c>
      <c r="I282" s="363">
        <v>0</v>
      </c>
      <c r="J282" s="363">
        <v>0</v>
      </c>
      <c r="K282" s="362">
        <v>-161.24</v>
      </c>
    </row>
    <row r="283" spans="1:11" ht="12.75">
      <c r="A283" s="358" t="s">
        <v>586</v>
      </c>
      <c r="B283" s="361" t="s">
        <v>520</v>
      </c>
      <c r="C283" s="362">
        <v>26197.9</v>
      </c>
      <c r="D283" s="362">
        <v>5388.4</v>
      </c>
      <c r="E283" s="362">
        <v>-20809.5</v>
      </c>
      <c r="F283" s="363">
        <v>0</v>
      </c>
      <c r="G283" s="363">
        <v>0</v>
      </c>
      <c r="H283" s="362">
        <v>0</v>
      </c>
      <c r="I283" s="363">
        <v>0</v>
      </c>
      <c r="J283" s="363">
        <v>0</v>
      </c>
      <c r="K283" s="362">
        <v>-20809.5</v>
      </c>
    </row>
    <row r="284" spans="1:11" ht="12.75">
      <c r="A284" s="358" t="s">
        <v>586</v>
      </c>
      <c r="B284" s="361" t="s">
        <v>522</v>
      </c>
      <c r="C284" s="362">
        <v>10090.5</v>
      </c>
      <c r="D284" s="362">
        <v>3780</v>
      </c>
      <c r="E284" s="362">
        <v>-6310.5</v>
      </c>
      <c r="F284" s="363">
        <v>0</v>
      </c>
      <c r="G284" s="363">
        <v>0</v>
      </c>
      <c r="H284" s="362">
        <v>0</v>
      </c>
      <c r="I284" s="363">
        <v>0</v>
      </c>
      <c r="J284" s="363">
        <v>0</v>
      </c>
      <c r="K284" s="362">
        <v>-6310.5</v>
      </c>
    </row>
    <row r="285" spans="1:11" ht="12.75">
      <c r="A285" s="358" t="s">
        <v>586</v>
      </c>
      <c r="B285" s="361" t="s">
        <v>524</v>
      </c>
      <c r="C285" s="362">
        <v>10687.09</v>
      </c>
      <c r="D285" s="362">
        <v>3643.5</v>
      </c>
      <c r="E285" s="362">
        <v>-7043.59</v>
      </c>
      <c r="F285" s="363">
        <v>0</v>
      </c>
      <c r="G285" s="363">
        <v>0</v>
      </c>
      <c r="H285" s="362">
        <v>0</v>
      </c>
      <c r="I285" s="363">
        <v>0</v>
      </c>
      <c r="J285" s="363">
        <v>0</v>
      </c>
      <c r="K285" s="362">
        <v>-7043.59</v>
      </c>
    </row>
    <row r="286" spans="1:11" ht="12.75">
      <c r="A286" s="358" t="s">
        <v>586</v>
      </c>
      <c r="B286" s="361" t="s">
        <v>526</v>
      </c>
      <c r="C286" s="362">
        <v>24660.54</v>
      </c>
      <c r="D286" s="362">
        <v>9487.5</v>
      </c>
      <c r="E286" s="362">
        <v>-15173.04</v>
      </c>
      <c r="F286" s="363">
        <v>0</v>
      </c>
      <c r="G286" s="363">
        <v>0</v>
      </c>
      <c r="H286" s="362">
        <v>0</v>
      </c>
      <c r="I286" s="363">
        <v>0</v>
      </c>
      <c r="J286" s="363">
        <v>0</v>
      </c>
      <c r="K286" s="362">
        <v>-15173.04</v>
      </c>
    </row>
    <row r="287" spans="1:11" ht="12.75">
      <c r="A287" s="358" t="s">
        <v>586</v>
      </c>
      <c r="B287" s="361" t="s">
        <v>528</v>
      </c>
      <c r="C287" s="362">
        <v>15463.94</v>
      </c>
      <c r="D287" s="362">
        <v>6149.44</v>
      </c>
      <c r="E287" s="362">
        <v>-9314.5</v>
      </c>
      <c r="F287" s="363">
        <v>0</v>
      </c>
      <c r="G287" s="363">
        <v>0</v>
      </c>
      <c r="H287" s="362">
        <v>0</v>
      </c>
      <c r="I287" s="363">
        <v>0</v>
      </c>
      <c r="J287" s="363">
        <v>0</v>
      </c>
      <c r="K287" s="362">
        <v>-9314.5</v>
      </c>
    </row>
    <row r="288" spans="1:11" ht="12.75">
      <c r="A288" s="358" t="s">
        <v>586</v>
      </c>
      <c r="B288" s="361" t="s">
        <v>530</v>
      </c>
      <c r="C288" s="362">
        <v>14876</v>
      </c>
      <c r="D288" s="362">
        <v>8790</v>
      </c>
      <c r="E288" s="362">
        <v>0</v>
      </c>
      <c r="F288" s="363">
        <v>0</v>
      </c>
      <c r="G288" s="363">
        <v>0</v>
      </c>
      <c r="H288" s="362">
        <v>-1650</v>
      </c>
      <c r="I288" s="363">
        <v>0</v>
      </c>
      <c r="J288" s="363">
        <v>0</v>
      </c>
      <c r="K288" s="362">
        <v>-1650</v>
      </c>
    </row>
    <row r="289" spans="1:11" ht="12.75">
      <c r="A289" s="358" t="s">
        <v>586</v>
      </c>
      <c r="B289" s="361" t="s">
        <v>530</v>
      </c>
      <c r="C289" s="362">
        <v>16910.17</v>
      </c>
      <c r="D289" s="362">
        <v>10621.25</v>
      </c>
      <c r="E289" s="362">
        <v>-6288.92</v>
      </c>
      <c r="F289" s="363">
        <v>0</v>
      </c>
      <c r="G289" s="363">
        <v>0</v>
      </c>
      <c r="H289" s="362">
        <v>0</v>
      </c>
      <c r="I289" s="363">
        <v>0</v>
      </c>
      <c r="J289" s="363">
        <v>0</v>
      </c>
      <c r="K289" s="364">
        <v>-6288.92</v>
      </c>
    </row>
    <row r="290" spans="1:11" ht="12.75">
      <c r="A290" s="355" t="s">
        <v>204</v>
      </c>
      <c r="B290" s="356"/>
      <c r="C290" s="318">
        <f>SUM(C282:C289)</f>
        <v>119686.14</v>
      </c>
      <c r="D290" s="318">
        <f>SUM(D282:D289)</f>
        <v>48328.85</v>
      </c>
      <c r="E290" s="318">
        <f>SUM(E282:E289)</f>
        <v>-64940.049999999996</v>
      </c>
      <c r="F290" s="318">
        <v>0</v>
      </c>
      <c r="G290" s="318">
        <v>0</v>
      </c>
      <c r="H290" s="318">
        <f>SUM(H282:H289)</f>
        <v>-1811.24</v>
      </c>
      <c r="I290" s="318">
        <v>0</v>
      </c>
      <c r="J290" s="318">
        <v>0</v>
      </c>
      <c r="K290" s="318">
        <f>SUM(K282:K289)</f>
        <v>-66751.29000000001</v>
      </c>
    </row>
    <row r="291" spans="1:11" ht="12.75">
      <c r="A291" s="358" t="s">
        <v>586</v>
      </c>
      <c r="B291" s="361" t="s">
        <v>547</v>
      </c>
      <c r="C291" s="360">
        <v>11172.26</v>
      </c>
      <c r="D291" s="360">
        <v>12558.75</v>
      </c>
      <c r="E291" s="360">
        <v>1386.49</v>
      </c>
      <c r="F291" s="361">
        <v>0</v>
      </c>
      <c r="G291" s="361">
        <v>0</v>
      </c>
      <c r="H291" s="360">
        <v>0</v>
      </c>
      <c r="I291" s="361">
        <v>0</v>
      </c>
      <c r="J291" s="361">
        <v>0</v>
      </c>
      <c r="K291" s="360">
        <v>1386.49</v>
      </c>
    </row>
    <row r="292" spans="1:11" ht="12.75">
      <c r="A292" s="358" t="s">
        <v>586</v>
      </c>
      <c r="B292" s="361" t="s">
        <v>548</v>
      </c>
      <c r="C292" s="360">
        <v>11901.85</v>
      </c>
      <c r="D292" s="360">
        <v>12581.13</v>
      </c>
      <c r="E292" s="360">
        <v>0</v>
      </c>
      <c r="F292" s="361">
        <v>0</v>
      </c>
      <c r="G292" s="361">
        <v>0</v>
      </c>
      <c r="H292" s="360">
        <v>-1199.75</v>
      </c>
      <c r="I292" s="361">
        <v>0</v>
      </c>
      <c r="J292" s="361">
        <v>0</v>
      </c>
      <c r="K292" s="360">
        <v>-1199.75</v>
      </c>
    </row>
    <row r="293" spans="1:11" ht="12.75">
      <c r="A293" s="358" t="s">
        <v>586</v>
      </c>
      <c r="B293" s="361" t="s">
        <v>548</v>
      </c>
      <c r="C293" s="360">
        <v>13308.84</v>
      </c>
      <c r="D293" s="360">
        <v>26073.6</v>
      </c>
      <c r="E293" s="360">
        <v>12764.76</v>
      </c>
      <c r="F293" s="361">
        <v>0</v>
      </c>
      <c r="G293" s="361">
        <v>0</v>
      </c>
      <c r="H293" s="360">
        <v>0</v>
      </c>
      <c r="I293" s="361">
        <v>0</v>
      </c>
      <c r="J293" s="361">
        <v>0</v>
      </c>
      <c r="K293" s="360">
        <v>12764.76</v>
      </c>
    </row>
    <row r="294" spans="1:11" ht="12.75">
      <c r="A294" s="358" t="s">
        <v>586</v>
      </c>
      <c r="B294" s="361" t="s">
        <v>549</v>
      </c>
      <c r="C294" s="360">
        <v>14818.62</v>
      </c>
      <c r="D294" s="360">
        <v>14720</v>
      </c>
      <c r="E294" s="360">
        <v>0</v>
      </c>
      <c r="F294" s="361">
        <v>0</v>
      </c>
      <c r="G294" s="361">
        <v>0</v>
      </c>
      <c r="H294" s="360">
        <v>-828</v>
      </c>
      <c r="I294" s="361">
        <v>0</v>
      </c>
      <c r="J294" s="361">
        <v>0</v>
      </c>
      <c r="K294" s="360">
        <v>-828</v>
      </c>
    </row>
    <row r="295" spans="1:11" ht="12.75">
      <c r="A295" s="358" t="s">
        <v>586</v>
      </c>
      <c r="B295" s="361" t="s">
        <v>549</v>
      </c>
      <c r="C295" s="360">
        <v>12645.07</v>
      </c>
      <c r="D295" s="360">
        <v>26880</v>
      </c>
      <c r="E295" s="360">
        <v>14234.93</v>
      </c>
      <c r="F295" s="361">
        <v>0</v>
      </c>
      <c r="G295" s="361">
        <v>0</v>
      </c>
      <c r="H295" s="360">
        <v>0</v>
      </c>
      <c r="I295" s="361">
        <v>0</v>
      </c>
      <c r="J295" s="361">
        <v>0</v>
      </c>
      <c r="K295" s="360">
        <v>14234.93</v>
      </c>
    </row>
    <row r="296" spans="1:11" ht="12.75">
      <c r="A296" s="358" t="s">
        <v>586</v>
      </c>
      <c r="B296" s="361" t="s">
        <v>550</v>
      </c>
      <c r="C296" s="360">
        <v>38781.48</v>
      </c>
      <c r="D296" s="360">
        <v>38076.2</v>
      </c>
      <c r="E296" s="360">
        <v>0</v>
      </c>
      <c r="F296" s="361">
        <v>0</v>
      </c>
      <c r="G296" s="361">
        <v>0</v>
      </c>
      <c r="H296" s="360">
        <v>-3647.8</v>
      </c>
      <c r="I296" s="361">
        <v>0</v>
      </c>
      <c r="J296" s="361">
        <v>0</v>
      </c>
      <c r="K296" s="360">
        <v>-3647.8</v>
      </c>
    </row>
    <row r="297" spans="1:11" ht="12.75">
      <c r="A297" s="358" t="s">
        <v>586</v>
      </c>
      <c r="B297" s="361" t="s">
        <v>550</v>
      </c>
      <c r="C297" s="360">
        <v>12700.76</v>
      </c>
      <c r="D297" s="360">
        <v>26216.4</v>
      </c>
      <c r="E297" s="360">
        <v>13515.64</v>
      </c>
      <c r="F297" s="361">
        <v>0</v>
      </c>
      <c r="G297" s="361">
        <v>0</v>
      </c>
      <c r="H297" s="360">
        <v>0</v>
      </c>
      <c r="I297" s="361">
        <v>0</v>
      </c>
      <c r="J297" s="361">
        <v>0</v>
      </c>
      <c r="K297" s="360">
        <v>13515.64</v>
      </c>
    </row>
    <row r="298" spans="1:11" ht="12.75">
      <c r="A298" s="358" t="s">
        <v>586</v>
      </c>
      <c r="B298" s="361" t="s">
        <v>551</v>
      </c>
      <c r="C298" s="360">
        <v>3542.76</v>
      </c>
      <c r="D298" s="360">
        <v>3600</v>
      </c>
      <c r="E298" s="360">
        <v>0</v>
      </c>
      <c r="F298" s="361">
        <v>0</v>
      </c>
      <c r="G298" s="361">
        <v>0</v>
      </c>
      <c r="H298" s="360">
        <v>-180</v>
      </c>
      <c r="I298" s="361">
        <v>0</v>
      </c>
      <c r="J298" s="361">
        <v>0</v>
      </c>
      <c r="K298" s="360">
        <v>-180</v>
      </c>
    </row>
    <row r="299" spans="1:11" ht="12.75">
      <c r="A299" s="358" t="s">
        <v>586</v>
      </c>
      <c r="B299" s="361" t="s">
        <v>551</v>
      </c>
      <c r="C299" s="360">
        <v>20353.83</v>
      </c>
      <c r="D299" s="360">
        <v>41040</v>
      </c>
      <c r="E299" s="360">
        <v>20686.17</v>
      </c>
      <c r="F299" s="361">
        <v>0</v>
      </c>
      <c r="G299" s="361">
        <v>0</v>
      </c>
      <c r="H299" s="360">
        <v>0</v>
      </c>
      <c r="I299" s="361">
        <v>0</v>
      </c>
      <c r="J299" s="361">
        <v>0</v>
      </c>
      <c r="K299" s="360">
        <v>20686.17</v>
      </c>
    </row>
    <row r="300" spans="1:11" ht="12.75">
      <c r="A300" s="358" t="s">
        <v>586</v>
      </c>
      <c r="B300" s="361" t="s">
        <v>552</v>
      </c>
      <c r="C300" s="360">
        <v>21266.06</v>
      </c>
      <c r="D300" s="360">
        <v>36724.88</v>
      </c>
      <c r="E300" s="360">
        <v>0</v>
      </c>
      <c r="F300" s="361">
        <v>0</v>
      </c>
      <c r="G300" s="361">
        <v>0</v>
      </c>
      <c r="H300" s="360">
        <v>-2503.12</v>
      </c>
      <c r="I300" s="361">
        <v>0</v>
      </c>
      <c r="J300" s="361">
        <v>0</v>
      </c>
      <c r="K300" s="360">
        <v>-2503.12</v>
      </c>
    </row>
    <row r="301" spans="1:11" ht="12.75">
      <c r="A301" s="358" t="s">
        <v>586</v>
      </c>
      <c r="B301" s="361" t="s">
        <v>552</v>
      </c>
      <c r="C301" s="360">
        <v>31074.09</v>
      </c>
      <c r="D301" s="360">
        <v>47184</v>
      </c>
      <c r="E301" s="360">
        <v>16109.91</v>
      </c>
      <c r="F301" s="361">
        <v>0</v>
      </c>
      <c r="G301" s="361">
        <v>0</v>
      </c>
      <c r="H301" s="360">
        <v>0</v>
      </c>
      <c r="I301" s="361">
        <v>0</v>
      </c>
      <c r="J301" s="361">
        <v>0</v>
      </c>
      <c r="K301" s="360">
        <v>16109.91</v>
      </c>
    </row>
    <row r="302" spans="1:11" ht="12.75">
      <c r="A302" s="358" t="s">
        <v>586</v>
      </c>
      <c r="B302" s="361" t="s">
        <v>553</v>
      </c>
      <c r="C302" s="360">
        <v>75342.93</v>
      </c>
      <c r="D302" s="360">
        <v>110880</v>
      </c>
      <c r="E302" s="360">
        <v>0</v>
      </c>
      <c r="F302" s="361">
        <v>0</v>
      </c>
      <c r="G302" s="361">
        <v>0</v>
      </c>
      <c r="H302" s="360">
        <v>-16748.56</v>
      </c>
      <c r="I302" s="361">
        <v>0</v>
      </c>
      <c r="J302" s="361">
        <v>0</v>
      </c>
      <c r="K302" s="360">
        <v>-16748.56</v>
      </c>
    </row>
    <row r="303" spans="1:11" ht="12.75">
      <c r="A303" s="358" t="s">
        <v>586</v>
      </c>
      <c r="B303" s="361" t="s">
        <v>553</v>
      </c>
      <c r="C303" s="360">
        <v>15570.64</v>
      </c>
      <c r="D303" s="360">
        <v>29452.5</v>
      </c>
      <c r="E303" s="360">
        <v>13881.86</v>
      </c>
      <c r="F303" s="361">
        <v>0</v>
      </c>
      <c r="G303" s="361">
        <v>0</v>
      </c>
      <c r="H303" s="360">
        <v>0</v>
      </c>
      <c r="I303" s="361">
        <v>0</v>
      </c>
      <c r="J303" s="361">
        <v>0</v>
      </c>
      <c r="K303" s="360">
        <v>13881.86</v>
      </c>
    </row>
    <row r="304" spans="1:11" ht="12.75">
      <c r="A304" s="358" t="s">
        <v>586</v>
      </c>
      <c r="B304" s="361" t="s">
        <v>554</v>
      </c>
      <c r="C304" s="360">
        <v>26403.45</v>
      </c>
      <c r="D304" s="360">
        <v>31240</v>
      </c>
      <c r="E304" s="360">
        <v>0</v>
      </c>
      <c r="F304" s="361">
        <v>0</v>
      </c>
      <c r="G304" s="361">
        <v>0</v>
      </c>
      <c r="H304" s="360">
        <v>-3960</v>
      </c>
      <c r="I304" s="361">
        <v>0</v>
      </c>
      <c r="J304" s="361">
        <v>0</v>
      </c>
      <c r="K304" s="360">
        <v>-3960</v>
      </c>
    </row>
    <row r="305" spans="1:11" ht="12.75">
      <c r="A305" s="358" t="s">
        <v>586</v>
      </c>
      <c r="B305" s="361" t="s">
        <v>555</v>
      </c>
      <c r="C305" s="360">
        <v>14527.11</v>
      </c>
      <c r="D305" s="360">
        <v>12416.44</v>
      </c>
      <c r="E305" s="360">
        <v>0</v>
      </c>
      <c r="F305" s="361">
        <v>0</v>
      </c>
      <c r="G305" s="361">
        <v>0</v>
      </c>
      <c r="H305" s="360">
        <v>-2125.62</v>
      </c>
      <c r="I305" s="361">
        <v>0</v>
      </c>
      <c r="J305" s="361">
        <v>0</v>
      </c>
      <c r="K305" s="360">
        <v>-2125.62</v>
      </c>
    </row>
    <row r="306" spans="1:11" ht="12.75">
      <c r="A306" s="358" t="s">
        <v>586</v>
      </c>
      <c r="B306" s="361" t="s">
        <v>556</v>
      </c>
      <c r="C306" s="360">
        <v>7589.52</v>
      </c>
      <c r="D306" s="360">
        <v>7621.2</v>
      </c>
      <c r="E306" s="360">
        <v>0</v>
      </c>
      <c r="F306" s="361">
        <v>0</v>
      </c>
      <c r="G306" s="361">
        <v>0</v>
      </c>
      <c r="H306" s="360">
        <v>-1712.4</v>
      </c>
      <c r="I306" s="361">
        <v>0</v>
      </c>
      <c r="J306" s="361">
        <v>0</v>
      </c>
      <c r="K306" s="360">
        <v>-1712.4</v>
      </c>
    </row>
    <row r="307" spans="1:11" ht="12.75">
      <c r="A307" s="358"/>
      <c r="B307" s="361"/>
      <c r="C307" s="371">
        <f>SUM(C291:C306)</f>
        <v>330999.26999999996</v>
      </c>
      <c r="D307" s="371">
        <f>SUM(D291:D306)</f>
        <v>477265.1</v>
      </c>
      <c r="E307" s="371">
        <f>SUM(E291:E306)</f>
        <v>92579.76</v>
      </c>
      <c r="F307" s="371"/>
      <c r="G307" s="371"/>
      <c r="H307" s="371">
        <f>SUM(H291:H306)</f>
        <v>-32905.25</v>
      </c>
      <c r="I307" s="371"/>
      <c r="J307" s="371"/>
      <c r="K307" s="371">
        <f>SUM(K291:K306)</f>
        <v>59674.509999999995</v>
      </c>
    </row>
    <row r="308" spans="1:11" ht="12.75">
      <c r="A308" s="372" t="s">
        <v>582</v>
      </c>
      <c r="B308" s="373"/>
      <c r="C308" s="318">
        <f>C307+C290+C281</f>
        <v>1266029.19</v>
      </c>
      <c r="D308" s="318">
        <f>D307+D290+D281</f>
        <v>809783.9799999999</v>
      </c>
      <c r="E308" s="318">
        <f>E307+E290+E281</f>
        <v>-167031.56000000003</v>
      </c>
      <c r="F308" s="318">
        <v>0</v>
      </c>
      <c r="G308" s="318">
        <v>0</v>
      </c>
      <c r="H308" s="318">
        <f>H307+H290+H281</f>
        <v>-23043.47</v>
      </c>
      <c r="I308" s="318">
        <v>0</v>
      </c>
      <c r="J308" s="318">
        <v>0</v>
      </c>
      <c r="K308" s="318">
        <f>K307+K290+K281</f>
        <v>-190075.03000000003</v>
      </c>
    </row>
    <row r="309" spans="1:11" ht="12.75">
      <c r="A309" s="358" t="s">
        <v>587</v>
      </c>
      <c r="B309" s="359" t="s">
        <v>476</v>
      </c>
      <c r="C309" s="360">
        <v>4500</v>
      </c>
      <c r="D309" s="360">
        <v>0</v>
      </c>
      <c r="E309" s="360">
        <v>0</v>
      </c>
      <c r="F309" s="361">
        <v>0</v>
      </c>
      <c r="G309" s="361">
        <v>0</v>
      </c>
      <c r="H309" s="360">
        <v>0</v>
      </c>
      <c r="I309" s="361">
        <v>0</v>
      </c>
      <c r="J309" s="361">
        <v>0</v>
      </c>
      <c r="K309" s="360">
        <v>0</v>
      </c>
    </row>
    <row r="310" spans="1:11" ht="12.75">
      <c r="A310" s="358" t="s">
        <v>587</v>
      </c>
      <c r="B310" s="359" t="s">
        <v>476</v>
      </c>
      <c r="C310" s="360">
        <v>32679.87</v>
      </c>
      <c r="D310" s="360">
        <v>0</v>
      </c>
      <c r="E310" s="360">
        <v>-32679.87</v>
      </c>
      <c r="F310" s="361">
        <v>0</v>
      </c>
      <c r="G310" s="361">
        <v>0</v>
      </c>
      <c r="H310" s="360">
        <v>0</v>
      </c>
      <c r="I310" s="361">
        <v>0</v>
      </c>
      <c r="J310" s="361">
        <v>0</v>
      </c>
      <c r="K310" s="360">
        <v>-32679.87</v>
      </c>
    </row>
    <row r="311" spans="1:11" ht="12.75">
      <c r="A311" s="358" t="s">
        <v>587</v>
      </c>
      <c r="B311" s="359" t="s">
        <v>478</v>
      </c>
      <c r="C311" s="360">
        <v>852.89</v>
      </c>
      <c r="D311" s="360">
        <v>2416.1</v>
      </c>
      <c r="E311" s="360">
        <v>1563.21</v>
      </c>
      <c r="F311" s="361">
        <v>0</v>
      </c>
      <c r="G311" s="361">
        <v>0</v>
      </c>
      <c r="H311" s="360">
        <v>0</v>
      </c>
      <c r="I311" s="361">
        <v>0</v>
      </c>
      <c r="J311" s="361">
        <v>0</v>
      </c>
      <c r="K311" s="360">
        <v>1563.21</v>
      </c>
    </row>
    <row r="312" spans="1:11" ht="12.75">
      <c r="A312" s="358" t="s">
        <v>587</v>
      </c>
      <c r="B312" s="359" t="s">
        <v>480</v>
      </c>
      <c r="C312" s="360">
        <v>49302.12</v>
      </c>
      <c r="D312" s="360">
        <v>5794.2</v>
      </c>
      <c r="E312" s="360">
        <v>0</v>
      </c>
      <c r="F312" s="361">
        <v>0</v>
      </c>
      <c r="G312" s="361">
        <v>0</v>
      </c>
      <c r="H312" s="360">
        <v>-1199.4</v>
      </c>
      <c r="I312" s="361">
        <v>0</v>
      </c>
      <c r="J312" s="361">
        <v>0</v>
      </c>
      <c r="K312" s="360">
        <v>-1199.4</v>
      </c>
    </row>
    <row r="313" spans="1:11" ht="12.75">
      <c r="A313" s="358" t="s">
        <v>587</v>
      </c>
      <c r="B313" s="359" t="s">
        <v>482</v>
      </c>
      <c r="C313" s="360">
        <v>60663.12</v>
      </c>
      <c r="D313" s="360">
        <v>4590.17</v>
      </c>
      <c r="E313" s="360">
        <v>0</v>
      </c>
      <c r="F313" s="361">
        <v>0</v>
      </c>
      <c r="G313" s="361">
        <v>0</v>
      </c>
      <c r="H313" s="360">
        <v>103.85</v>
      </c>
      <c r="I313" s="361">
        <v>0</v>
      </c>
      <c r="J313" s="361">
        <v>0</v>
      </c>
      <c r="K313" s="360">
        <v>103.85</v>
      </c>
    </row>
    <row r="314" spans="1:11" ht="12.75">
      <c r="A314" s="358" t="s">
        <v>587</v>
      </c>
      <c r="B314" s="359" t="s">
        <v>482</v>
      </c>
      <c r="C314" s="360">
        <v>6394.47</v>
      </c>
      <c r="D314" s="360">
        <v>863.56</v>
      </c>
      <c r="E314" s="360">
        <v>-5530.91</v>
      </c>
      <c r="F314" s="361">
        <v>0</v>
      </c>
      <c r="G314" s="361">
        <v>0</v>
      </c>
      <c r="H314" s="360">
        <v>0</v>
      </c>
      <c r="I314" s="361">
        <v>0</v>
      </c>
      <c r="J314" s="361">
        <v>0</v>
      </c>
      <c r="K314" s="360">
        <v>-5530.91</v>
      </c>
    </row>
    <row r="315" spans="1:11" ht="12.75">
      <c r="A315" s="358" t="s">
        <v>587</v>
      </c>
      <c r="B315" s="359" t="s">
        <v>484</v>
      </c>
      <c r="C315" s="360">
        <v>24016.8</v>
      </c>
      <c r="D315" s="360">
        <v>1709.09</v>
      </c>
      <c r="E315" s="360">
        <v>0</v>
      </c>
      <c r="F315" s="361">
        <v>0</v>
      </c>
      <c r="G315" s="361">
        <v>0</v>
      </c>
      <c r="H315" s="360">
        <v>26.73</v>
      </c>
      <c r="I315" s="361">
        <v>0</v>
      </c>
      <c r="J315" s="361">
        <v>0</v>
      </c>
      <c r="K315" s="360">
        <v>26.73</v>
      </c>
    </row>
    <row r="316" spans="1:11" ht="12.75">
      <c r="A316" s="358" t="s">
        <v>587</v>
      </c>
      <c r="B316" s="359" t="s">
        <v>486</v>
      </c>
      <c r="C316" s="360">
        <v>46768.75</v>
      </c>
      <c r="D316" s="360">
        <v>4879.84</v>
      </c>
      <c r="E316" s="360">
        <v>0</v>
      </c>
      <c r="F316" s="361">
        <v>0</v>
      </c>
      <c r="G316" s="361">
        <v>0</v>
      </c>
      <c r="H316" s="360">
        <v>-152.5</v>
      </c>
      <c r="I316" s="361">
        <v>0</v>
      </c>
      <c r="J316" s="361">
        <v>0</v>
      </c>
      <c r="K316" s="360">
        <v>-152.5</v>
      </c>
    </row>
    <row r="317" spans="1:11" ht="12.75">
      <c r="A317" s="358" t="s">
        <v>587</v>
      </c>
      <c r="B317" s="359" t="s">
        <v>486</v>
      </c>
      <c r="C317" s="360">
        <v>1587.8</v>
      </c>
      <c r="D317" s="360">
        <v>273.28</v>
      </c>
      <c r="E317" s="360">
        <v>-1314.52</v>
      </c>
      <c r="F317" s="361">
        <v>0</v>
      </c>
      <c r="G317" s="361">
        <v>0</v>
      </c>
      <c r="H317" s="360">
        <v>0</v>
      </c>
      <c r="I317" s="361">
        <v>0</v>
      </c>
      <c r="J317" s="361">
        <v>0</v>
      </c>
      <c r="K317" s="360">
        <v>-1314.52</v>
      </c>
    </row>
    <row r="318" spans="1:11" ht="12.75">
      <c r="A318" s="358" t="s">
        <v>587</v>
      </c>
      <c r="B318" s="359" t="s">
        <v>488</v>
      </c>
      <c r="C318" s="360">
        <v>28692.21</v>
      </c>
      <c r="D318" s="360">
        <v>4729.45</v>
      </c>
      <c r="E318" s="360">
        <v>0</v>
      </c>
      <c r="F318" s="361">
        <v>0</v>
      </c>
      <c r="G318" s="361">
        <v>0</v>
      </c>
      <c r="H318" s="360">
        <v>-2149.75</v>
      </c>
      <c r="I318" s="361">
        <v>0</v>
      </c>
      <c r="J318" s="361">
        <v>0</v>
      </c>
      <c r="K318" s="360">
        <v>-2149.75</v>
      </c>
    </row>
    <row r="319" spans="1:11" ht="12.75">
      <c r="A319" s="358" t="s">
        <v>587</v>
      </c>
      <c r="B319" s="359" t="s">
        <v>488</v>
      </c>
      <c r="C319" s="360">
        <v>1055.25</v>
      </c>
      <c r="D319" s="360">
        <v>275</v>
      </c>
      <c r="E319" s="360">
        <v>-780.25</v>
      </c>
      <c r="F319" s="361">
        <v>0</v>
      </c>
      <c r="G319" s="361">
        <v>0</v>
      </c>
      <c r="H319" s="360">
        <v>0</v>
      </c>
      <c r="I319" s="361">
        <v>0</v>
      </c>
      <c r="J319" s="361">
        <v>0</v>
      </c>
      <c r="K319" s="360">
        <v>-780.25</v>
      </c>
    </row>
    <row r="320" spans="1:11" ht="12.75">
      <c r="A320" s="358" t="s">
        <v>587</v>
      </c>
      <c r="B320" s="359" t="s">
        <v>490</v>
      </c>
      <c r="C320" s="360">
        <v>7780</v>
      </c>
      <c r="D320" s="360">
        <v>2378</v>
      </c>
      <c r="E320" s="360">
        <v>0</v>
      </c>
      <c r="F320" s="361">
        <v>0</v>
      </c>
      <c r="G320" s="361">
        <v>0</v>
      </c>
      <c r="H320" s="360">
        <v>-537</v>
      </c>
      <c r="I320" s="361">
        <v>0</v>
      </c>
      <c r="J320" s="361">
        <v>0</v>
      </c>
      <c r="K320" s="360">
        <v>-537</v>
      </c>
    </row>
    <row r="321" spans="1:11" ht="12.75">
      <c r="A321" s="358" t="s">
        <v>587</v>
      </c>
      <c r="B321" s="359" t="s">
        <v>490</v>
      </c>
      <c r="C321" s="360">
        <v>13684.76</v>
      </c>
      <c r="D321" s="360">
        <v>3450.72</v>
      </c>
      <c r="E321" s="360">
        <v>-10234.04</v>
      </c>
      <c r="F321" s="361">
        <v>0</v>
      </c>
      <c r="G321" s="361">
        <v>0</v>
      </c>
      <c r="H321" s="360">
        <v>0</v>
      </c>
      <c r="I321" s="361">
        <v>0</v>
      </c>
      <c r="J321" s="361">
        <v>0</v>
      </c>
      <c r="K321" s="360">
        <v>-10234.04</v>
      </c>
    </row>
    <row r="322" spans="1:11" ht="12.75">
      <c r="A322" s="358" t="s">
        <v>587</v>
      </c>
      <c r="B322" s="359" t="s">
        <v>492</v>
      </c>
      <c r="C322" s="360">
        <v>22656.3</v>
      </c>
      <c r="D322" s="360">
        <v>3277.58</v>
      </c>
      <c r="E322" s="360">
        <v>0</v>
      </c>
      <c r="F322" s="361">
        <v>0</v>
      </c>
      <c r="G322" s="361">
        <v>0</v>
      </c>
      <c r="H322" s="360">
        <v>-1469.26</v>
      </c>
      <c r="I322" s="361">
        <v>0</v>
      </c>
      <c r="J322" s="361">
        <v>0</v>
      </c>
      <c r="K322" s="360">
        <v>-1469.26</v>
      </c>
    </row>
    <row r="323" spans="1:11" ht="12.75">
      <c r="A323" s="358" t="s">
        <v>587</v>
      </c>
      <c r="B323" s="359" t="s">
        <v>492</v>
      </c>
      <c r="C323" s="360">
        <v>1618.05</v>
      </c>
      <c r="D323" s="360">
        <v>290</v>
      </c>
      <c r="E323" s="360">
        <v>-1328.05</v>
      </c>
      <c r="F323" s="361">
        <v>0</v>
      </c>
      <c r="G323" s="361">
        <v>0</v>
      </c>
      <c r="H323" s="360">
        <v>0</v>
      </c>
      <c r="I323" s="361">
        <v>0</v>
      </c>
      <c r="J323" s="361">
        <v>0</v>
      </c>
      <c r="K323" s="360">
        <v>-1328.05</v>
      </c>
    </row>
    <row r="324" spans="1:11" ht="12.75">
      <c r="A324" s="358" t="s">
        <v>587</v>
      </c>
      <c r="B324" s="359" t="s">
        <v>494</v>
      </c>
      <c r="C324" s="360">
        <v>11744</v>
      </c>
      <c r="D324" s="360">
        <v>2860</v>
      </c>
      <c r="E324" s="360">
        <v>0</v>
      </c>
      <c r="F324" s="361">
        <v>0</v>
      </c>
      <c r="G324" s="361">
        <v>0</v>
      </c>
      <c r="H324" s="360">
        <v>-1840.8</v>
      </c>
      <c r="I324" s="361">
        <v>0</v>
      </c>
      <c r="J324" s="361">
        <v>0</v>
      </c>
      <c r="K324" s="360">
        <v>-1840.8</v>
      </c>
    </row>
    <row r="325" spans="1:11" ht="12.75">
      <c r="A325" s="358" t="s">
        <v>587</v>
      </c>
      <c r="B325" s="359" t="s">
        <v>494</v>
      </c>
      <c r="C325" s="360">
        <v>4586.95</v>
      </c>
      <c r="D325" s="360">
        <v>1156.76</v>
      </c>
      <c r="E325" s="360">
        <v>-3430.19</v>
      </c>
      <c r="F325" s="361">
        <v>0</v>
      </c>
      <c r="G325" s="361">
        <v>0</v>
      </c>
      <c r="H325" s="360">
        <v>0</v>
      </c>
      <c r="I325" s="361">
        <v>0</v>
      </c>
      <c r="J325" s="361">
        <v>0</v>
      </c>
      <c r="K325" s="360">
        <v>-3430.19</v>
      </c>
    </row>
    <row r="326" spans="1:11" ht="12.75">
      <c r="A326" s="358" t="s">
        <v>587</v>
      </c>
      <c r="B326" s="359" t="s">
        <v>496</v>
      </c>
      <c r="C326" s="360">
        <v>1407</v>
      </c>
      <c r="D326" s="360">
        <v>780</v>
      </c>
      <c r="E326" s="360">
        <v>-627</v>
      </c>
      <c r="F326" s="361">
        <v>0</v>
      </c>
      <c r="G326" s="361">
        <v>0</v>
      </c>
      <c r="H326" s="360">
        <v>0</v>
      </c>
      <c r="I326" s="361">
        <v>0</v>
      </c>
      <c r="J326" s="361">
        <v>0</v>
      </c>
      <c r="K326" s="360">
        <v>-627</v>
      </c>
    </row>
    <row r="327" spans="1:11" ht="12.75">
      <c r="A327" s="358" t="s">
        <v>587</v>
      </c>
      <c r="B327" s="359" t="s">
        <v>498</v>
      </c>
      <c r="C327" s="360">
        <v>32854.92</v>
      </c>
      <c r="D327" s="360">
        <v>12467.12</v>
      </c>
      <c r="E327" s="360">
        <v>-20387.8</v>
      </c>
      <c r="F327" s="361">
        <v>0</v>
      </c>
      <c r="G327" s="361">
        <v>0</v>
      </c>
      <c r="H327" s="360">
        <v>0</v>
      </c>
      <c r="I327" s="361">
        <v>0</v>
      </c>
      <c r="J327" s="361">
        <v>0</v>
      </c>
      <c r="K327" s="360">
        <v>-20387.8</v>
      </c>
    </row>
    <row r="328" spans="1:11" ht="12.75">
      <c r="A328" s="358" t="s">
        <v>587</v>
      </c>
      <c r="B328" s="359" t="s">
        <v>500</v>
      </c>
      <c r="C328" s="360">
        <v>2579.12</v>
      </c>
      <c r="D328" s="360">
        <v>1200</v>
      </c>
      <c r="E328" s="360">
        <v>0</v>
      </c>
      <c r="F328" s="361">
        <v>0</v>
      </c>
      <c r="G328" s="361">
        <v>0</v>
      </c>
      <c r="H328" s="360">
        <v>-120</v>
      </c>
      <c r="I328" s="361">
        <v>0</v>
      </c>
      <c r="J328" s="361">
        <v>0</v>
      </c>
      <c r="K328" s="360">
        <v>-120</v>
      </c>
    </row>
    <row r="329" spans="1:11" ht="12.75">
      <c r="A329" s="358" t="s">
        <v>587</v>
      </c>
      <c r="B329" s="359" t="s">
        <v>502</v>
      </c>
      <c r="C329" s="360">
        <v>32486.1</v>
      </c>
      <c r="D329" s="360">
        <v>8119.91</v>
      </c>
      <c r="E329" s="360">
        <v>0</v>
      </c>
      <c r="F329" s="361">
        <v>0</v>
      </c>
      <c r="G329" s="361">
        <v>0</v>
      </c>
      <c r="H329" s="360">
        <v>965.61</v>
      </c>
      <c r="I329" s="361">
        <v>0</v>
      </c>
      <c r="J329" s="361">
        <v>0</v>
      </c>
      <c r="K329" s="360">
        <v>965.61</v>
      </c>
    </row>
    <row r="330" spans="1:11" ht="12.75">
      <c r="A330" s="358" t="s">
        <v>587</v>
      </c>
      <c r="B330" s="359" t="s">
        <v>504</v>
      </c>
      <c r="C330" s="360">
        <v>52617.79</v>
      </c>
      <c r="D330" s="360">
        <v>18128.14</v>
      </c>
      <c r="E330" s="360">
        <v>-34489.65</v>
      </c>
      <c r="F330" s="361">
        <v>0</v>
      </c>
      <c r="G330" s="361">
        <v>0</v>
      </c>
      <c r="H330" s="360">
        <v>0</v>
      </c>
      <c r="I330" s="361">
        <v>0</v>
      </c>
      <c r="J330" s="361">
        <v>0</v>
      </c>
      <c r="K330" s="360">
        <v>-34489.65</v>
      </c>
    </row>
    <row r="331" spans="1:11" ht="12.75">
      <c r="A331" s="358" t="s">
        <v>587</v>
      </c>
      <c r="B331" s="359" t="s">
        <v>506</v>
      </c>
      <c r="C331" s="360">
        <v>190124</v>
      </c>
      <c r="D331" s="360">
        <v>115500.33</v>
      </c>
      <c r="E331" s="360">
        <v>0</v>
      </c>
      <c r="F331" s="361">
        <v>0</v>
      </c>
      <c r="G331" s="361">
        <v>0</v>
      </c>
      <c r="H331" s="360">
        <v>4900.06</v>
      </c>
      <c r="I331" s="361">
        <v>0</v>
      </c>
      <c r="J331" s="361">
        <v>0</v>
      </c>
      <c r="K331" s="360">
        <v>4900.06</v>
      </c>
    </row>
    <row r="332" spans="1:11" ht="12.75">
      <c r="A332" s="358" t="s">
        <v>587</v>
      </c>
      <c r="B332" s="359" t="s">
        <v>506</v>
      </c>
      <c r="C332" s="360">
        <v>141593</v>
      </c>
      <c r="D332" s="360">
        <v>86017.75</v>
      </c>
      <c r="E332" s="360">
        <v>-55575.25</v>
      </c>
      <c r="F332" s="361">
        <v>0</v>
      </c>
      <c r="G332" s="361">
        <v>0</v>
      </c>
      <c r="H332" s="360">
        <v>0</v>
      </c>
      <c r="I332" s="361">
        <v>0</v>
      </c>
      <c r="J332" s="361">
        <v>0</v>
      </c>
      <c r="K332" s="360">
        <v>-55575.25</v>
      </c>
    </row>
    <row r="333" spans="1:11" ht="12.75">
      <c r="A333" s="358" t="s">
        <v>587</v>
      </c>
      <c r="B333" s="359" t="s">
        <v>508</v>
      </c>
      <c r="C333" s="360">
        <v>19473.43</v>
      </c>
      <c r="D333" s="360">
        <v>984.96</v>
      </c>
      <c r="E333" s="360">
        <v>0</v>
      </c>
      <c r="F333" s="361">
        <v>0</v>
      </c>
      <c r="G333" s="361">
        <v>0</v>
      </c>
      <c r="H333" s="360">
        <v>-719.78</v>
      </c>
      <c r="I333" s="361">
        <v>0</v>
      </c>
      <c r="J333" s="361">
        <v>0</v>
      </c>
      <c r="K333" s="360">
        <v>-719.78</v>
      </c>
    </row>
    <row r="334" spans="1:11" ht="12.75">
      <c r="A334" s="358" t="s">
        <v>587</v>
      </c>
      <c r="B334" s="359" t="s">
        <v>510</v>
      </c>
      <c r="C334" s="360">
        <v>4410.5</v>
      </c>
      <c r="D334" s="360">
        <v>285.09</v>
      </c>
      <c r="E334" s="360">
        <v>0</v>
      </c>
      <c r="F334" s="361">
        <v>0</v>
      </c>
      <c r="G334" s="361">
        <v>0</v>
      </c>
      <c r="H334" s="360">
        <v>40.91</v>
      </c>
      <c r="I334" s="361">
        <v>0</v>
      </c>
      <c r="J334" s="361">
        <v>0</v>
      </c>
      <c r="K334" s="360">
        <v>40.91</v>
      </c>
    </row>
    <row r="335" spans="1:11" ht="12.75">
      <c r="A335" s="358" t="s">
        <v>587</v>
      </c>
      <c r="B335" s="359" t="s">
        <v>510</v>
      </c>
      <c r="C335" s="360">
        <v>7469.99</v>
      </c>
      <c r="D335" s="360">
        <v>368.46</v>
      </c>
      <c r="E335" s="360">
        <v>-7101.53</v>
      </c>
      <c r="F335" s="361">
        <v>0</v>
      </c>
      <c r="G335" s="361">
        <v>0</v>
      </c>
      <c r="H335" s="360">
        <v>0</v>
      </c>
      <c r="I335" s="361">
        <v>0</v>
      </c>
      <c r="J335" s="361">
        <v>0</v>
      </c>
      <c r="K335" s="360">
        <v>-7101.53</v>
      </c>
    </row>
    <row r="336" spans="1:11" ht="12.75">
      <c r="A336" s="358" t="s">
        <v>587</v>
      </c>
      <c r="B336" s="359" t="s">
        <v>512</v>
      </c>
      <c r="C336" s="360">
        <v>2365</v>
      </c>
      <c r="D336" s="360">
        <v>390</v>
      </c>
      <c r="E336" s="360">
        <v>0</v>
      </c>
      <c r="F336" s="361">
        <v>0</v>
      </c>
      <c r="G336" s="361">
        <v>0</v>
      </c>
      <c r="H336" s="360">
        <v>-556</v>
      </c>
      <c r="I336" s="361">
        <v>0</v>
      </c>
      <c r="J336" s="361">
        <v>0</v>
      </c>
      <c r="K336" s="360">
        <v>-556</v>
      </c>
    </row>
    <row r="337" spans="1:11" ht="12.75">
      <c r="A337" s="358" t="s">
        <v>587</v>
      </c>
      <c r="B337" s="359" t="s">
        <v>512</v>
      </c>
      <c r="C337" s="360">
        <v>18599.6</v>
      </c>
      <c r="D337" s="360">
        <v>932.72</v>
      </c>
      <c r="E337" s="360">
        <v>-17666.88</v>
      </c>
      <c r="F337" s="361">
        <v>0</v>
      </c>
      <c r="G337" s="361">
        <v>0</v>
      </c>
      <c r="H337" s="360">
        <v>0</v>
      </c>
      <c r="I337" s="361">
        <v>0</v>
      </c>
      <c r="J337" s="361">
        <v>0</v>
      </c>
      <c r="K337" s="360">
        <v>-17666.88</v>
      </c>
    </row>
    <row r="338" spans="1:11" ht="12.75">
      <c r="A338" s="358" t="s">
        <v>587</v>
      </c>
      <c r="B338" s="359" t="s">
        <v>514</v>
      </c>
      <c r="C338" s="360">
        <v>2081.53</v>
      </c>
      <c r="D338" s="360">
        <v>1320.11</v>
      </c>
      <c r="E338" s="360">
        <v>-761.42</v>
      </c>
      <c r="F338" s="361">
        <v>0</v>
      </c>
      <c r="G338" s="361">
        <v>0</v>
      </c>
      <c r="H338" s="360">
        <v>0</v>
      </c>
      <c r="I338" s="361">
        <v>0</v>
      </c>
      <c r="J338" s="361">
        <v>0</v>
      </c>
      <c r="K338" s="360">
        <v>-761.42</v>
      </c>
    </row>
    <row r="339" spans="1:11" ht="12.75">
      <c r="A339" s="358" t="s">
        <v>587</v>
      </c>
      <c r="B339" s="359" t="s">
        <v>516</v>
      </c>
      <c r="C339" s="360">
        <v>20092.46</v>
      </c>
      <c r="D339" s="360">
        <v>16017.07</v>
      </c>
      <c r="E339" s="360">
        <v>-4075.39</v>
      </c>
      <c r="F339" s="361">
        <v>0</v>
      </c>
      <c r="G339" s="361">
        <v>0</v>
      </c>
      <c r="H339" s="360">
        <v>0</v>
      </c>
      <c r="I339" s="361">
        <v>0</v>
      </c>
      <c r="J339" s="361">
        <v>0</v>
      </c>
      <c r="K339" s="360">
        <v>-4075.39</v>
      </c>
    </row>
    <row r="340" spans="1:11" ht="12.75">
      <c r="A340" s="355" t="s">
        <v>581</v>
      </c>
      <c r="B340" s="356"/>
      <c r="C340" s="318">
        <f>SUM(C309:C339)</f>
        <v>846737.7799999999</v>
      </c>
      <c r="D340" s="318">
        <f>SUM(D309:D339)</f>
        <v>301455.41000000003</v>
      </c>
      <c r="E340" s="318">
        <f>SUM(E309:E339)</f>
        <v>-194419.54000000004</v>
      </c>
      <c r="F340" s="318">
        <v>0</v>
      </c>
      <c r="G340" s="318">
        <v>0</v>
      </c>
      <c r="H340" s="318">
        <f>SUM(H309:H339)</f>
        <v>-2707.33</v>
      </c>
      <c r="I340" s="318">
        <v>0</v>
      </c>
      <c r="J340" s="318">
        <v>0</v>
      </c>
      <c r="K340" s="318">
        <f>SUM(K309:K339)</f>
        <v>-197126.87000000002</v>
      </c>
    </row>
    <row r="341" spans="1:11" ht="12.75">
      <c r="A341" s="358" t="s">
        <v>587</v>
      </c>
      <c r="B341" s="361" t="s">
        <v>520</v>
      </c>
      <c r="C341" s="362">
        <v>800</v>
      </c>
      <c r="D341" s="362">
        <v>700</v>
      </c>
      <c r="E341" s="362">
        <v>0</v>
      </c>
      <c r="F341" s="363">
        <v>0</v>
      </c>
      <c r="G341" s="363">
        <v>0</v>
      </c>
      <c r="H341" s="362">
        <v>70</v>
      </c>
      <c r="I341" s="363">
        <v>0</v>
      </c>
      <c r="J341" s="363">
        <v>0</v>
      </c>
      <c r="K341" s="362">
        <v>70</v>
      </c>
    </row>
    <row r="342" spans="1:11" ht="12.75">
      <c r="A342" s="358" t="s">
        <v>587</v>
      </c>
      <c r="B342" s="361" t="s">
        <v>520</v>
      </c>
      <c r="C342" s="362">
        <v>26197.9</v>
      </c>
      <c r="D342" s="362">
        <v>8046.5</v>
      </c>
      <c r="E342" s="362">
        <v>-18151.4</v>
      </c>
      <c r="F342" s="363">
        <v>0</v>
      </c>
      <c r="G342" s="363">
        <v>0</v>
      </c>
      <c r="H342" s="362">
        <v>0</v>
      </c>
      <c r="I342" s="363">
        <v>0</v>
      </c>
      <c r="J342" s="363">
        <v>0</v>
      </c>
      <c r="K342" s="362">
        <v>-18151.4</v>
      </c>
    </row>
    <row r="343" spans="1:11" ht="12.75">
      <c r="A343" s="358" t="s">
        <v>587</v>
      </c>
      <c r="B343" s="361" t="s">
        <v>522</v>
      </c>
      <c r="C343" s="362">
        <v>10090.5</v>
      </c>
      <c r="D343" s="362">
        <v>3178</v>
      </c>
      <c r="E343" s="362">
        <v>-6912.5</v>
      </c>
      <c r="F343" s="363">
        <v>0</v>
      </c>
      <c r="G343" s="363">
        <v>0</v>
      </c>
      <c r="H343" s="362">
        <v>0</v>
      </c>
      <c r="I343" s="363">
        <v>0</v>
      </c>
      <c r="J343" s="363">
        <v>0</v>
      </c>
      <c r="K343" s="362">
        <v>-6912.5</v>
      </c>
    </row>
    <row r="344" spans="1:11" ht="12.75">
      <c r="A344" s="358" t="s">
        <v>587</v>
      </c>
      <c r="B344" s="361" t="s">
        <v>524</v>
      </c>
      <c r="C344" s="362">
        <v>10687.09</v>
      </c>
      <c r="D344" s="362">
        <v>3470</v>
      </c>
      <c r="E344" s="362">
        <v>-7217.09</v>
      </c>
      <c r="F344" s="363">
        <v>0</v>
      </c>
      <c r="G344" s="363">
        <v>0</v>
      </c>
      <c r="H344" s="362">
        <v>0</v>
      </c>
      <c r="I344" s="363">
        <v>0</v>
      </c>
      <c r="J344" s="363">
        <v>0</v>
      </c>
      <c r="K344" s="362">
        <v>-7217.09</v>
      </c>
    </row>
    <row r="345" spans="1:11" ht="12.75">
      <c r="A345" s="358" t="s">
        <v>587</v>
      </c>
      <c r="B345" s="361" t="s">
        <v>526</v>
      </c>
      <c r="C345" s="362">
        <v>24660.54</v>
      </c>
      <c r="D345" s="362">
        <v>8096</v>
      </c>
      <c r="E345" s="362">
        <v>-16564.54</v>
      </c>
      <c r="F345" s="363">
        <v>0</v>
      </c>
      <c r="G345" s="363">
        <v>0</v>
      </c>
      <c r="H345" s="362">
        <v>0</v>
      </c>
      <c r="I345" s="363">
        <v>0</v>
      </c>
      <c r="J345" s="363">
        <v>0</v>
      </c>
      <c r="K345" s="362">
        <v>-16564.54</v>
      </c>
    </row>
    <row r="346" spans="1:11" ht="12.75">
      <c r="A346" s="358" t="s">
        <v>587</v>
      </c>
      <c r="B346" s="361" t="s">
        <v>528</v>
      </c>
      <c r="C346" s="362">
        <v>15463.94</v>
      </c>
      <c r="D346" s="362">
        <v>5778.93</v>
      </c>
      <c r="E346" s="362">
        <v>-9685.01</v>
      </c>
      <c r="F346" s="363">
        <v>0</v>
      </c>
      <c r="G346" s="363">
        <v>0</v>
      </c>
      <c r="H346" s="362">
        <v>0</v>
      </c>
      <c r="I346" s="363">
        <v>0</v>
      </c>
      <c r="J346" s="363">
        <v>0</v>
      </c>
      <c r="K346" s="362">
        <v>-9685.01</v>
      </c>
    </row>
    <row r="347" spans="1:11" ht="12.75">
      <c r="A347" s="358" t="s">
        <v>587</v>
      </c>
      <c r="B347" s="361" t="s">
        <v>530</v>
      </c>
      <c r="C347" s="362">
        <v>14876</v>
      </c>
      <c r="D347" s="362">
        <v>8988</v>
      </c>
      <c r="E347" s="362">
        <v>0</v>
      </c>
      <c r="F347" s="363">
        <v>0</v>
      </c>
      <c r="G347" s="363">
        <v>0</v>
      </c>
      <c r="H347" s="362">
        <v>-1452</v>
      </c>
      <c r="I347" s="363">
        <v>0</v>
      </c>
      <c r="J347" s="363">
        <v>0</v>
      </c>
      <c r="K347" s="362">
        <v>-1452</v>
      </c>
    </row>
    <row r="348" spans="1:11" ht="12.75">
      <c r="A348" s="358" t="s">
        <v>587</v>
      </c>
      <c r="B348" s="361" t="s">
        <v>530</v>
      </c>
      <c r="C348" s="362">
        <v>16910.17</v>
      </c>
      <c r="D348" s="362">
        <v>10860.5</v>
      </c>
      <c r="E348" s="362">
        <v>-6049.67</v>
      </c>
      <c r="F348" s="363">
        <v>0</v>
      </c>
      <c r="G348" s="363">
        <v>0</v>
      </c>
      <c r="H348" s="362">
        <v>0</v>
      </c>
      <c r="I348" s="363">
        <v>0</v>
      </c>
      <c r="J348" s="363">
        <v>0</v>
      </c>
      <c r="K348" s="364">
        <v>-6049.67</v>
      </c>
    </row>
    <row r="349" spans="1:11" ht="12.75">
      <c r="A349" s="355" t="s">
        <v>204</v>
      </c>
      <c r="B349" s="356"/>
      <c r="C349" s="318">
        <f>SUM(C341:C348)</f>
        <v>119686.14</v>
      </c>
      <c r="D349" s="318">
        <f>SUM(D341:D348)</f>
        <v>49117.93</v>
      </c>
      <c r="E349" s="318">
        <f>SUM(E341:E348)</f>
        <v>-64580.21</v>
      </c>
      <c r="F349" s="318">
        <v>0</v>
      </c>
      <c r="G349" s="318">
        <v>0</v>
      </c>
      <c r="H349" s="318">
        <f>SUM(H341:H348)</f>
        <v>-1382</v>
      </c>
      <c r="I349" s="318">
        <v>0</v>
      </c>
      <c r="J349" s="318">
        <v>0</v>
      </c>
      <c r="K349" s="318">
        <f>SUM(K341:K348)</f>
        <v>-65962.21</v>
      </c>
    </row>
    <row r="350" spans="1:11" ht="12.75">
      <c r="A350" s="358" t="s">
        <v>587</v>
      </c>
      <c r="B350" s="361" t="s">
        <v>547</v>
      </c>
      <c r="C350" s="360">
        <v>11172.26</v>
      </c>
      <c r="D350" s="360">
        <v>12495</v>
      </c>
      <c r="E350" s="360">
        <v>1322.74</v>
      </c>
      <c r="F350" s="361">
        <v>0</v>
      </c>
      <c r="G350" s="361">
        <v>0</v>
      </c>
      <c r="H350" s="360">
        <v>0</v>
      </c>
      <c r="I350" s="361">
        <v>0</v>
      </c>
      <c r="J350" s="361">
        <v>0</v>
      </c>
      <c r="K350" s="360">
        <v>1322.74</v>
      </c>
    </row>
    <row r="351" spans="1:11" ht="12.75">
      <c r="A351" s="358" t="s">
        <v>587</v>
      </c>
      <c r="B351" s="361" t="s">
        <v>548</v>
      </c>
      <c r="C351" s="360">
        <v>10414.12</v>
      </c>
      <c r="D351" s="360">
        <v>12058.27</v>
      </c>
      <c r="E351" s="360">
        <v>0</v>
      </c>
      <c r="F351" s="361">
        <v>0</v>
      </c>
      <c r="G351" s="361">
        <v>0</v>
      </c>
      <c r="H351" s="360">
        <v>-234.88</v>
      </c>
      <c r="I351" s="361">
        <v>0</v>
      </c>
      <c r="J351" s="361">
        <v>0</v>
      </c>
      <c r="K351" s="360">
        <v>-234.88</v>
      </c>
    </row>
    <row r="352" spans="1:11" ht="12.75">
      <c r="A352" s="358" t="s">
        <v>587</v>
      </c>
      <c r="B352" s="361" t="s">
        <v>548</v>
      </c>
      <c r="C352" s="360">
        <v>11645.23</v>
      </c>
      <c r="D352" s="360">
        <v>24990</v>
      </c>
      <c r="E352" s="360">
        <v>13344.77</v>
      </c>
      <c r="F352" s="361">
        <v>0</v>
      </c>
      <c r="G352" s="361">
        <v>0</v>
      </c>
      <c r="H352" s="360">
        <v>0</v>
      </c>
      <c r="I352" s="361">
        <v>0</v>
      </c>
      <c r="J352" s="361">
        <v>0</v>
      </c>
      <c r="K352" s="360">
        <v>13344.77</v>
      </c>
    </row>
    <row r="353" spans="1:11" ht="12.75">
      <c r="A353" s="358" t="s">
        <v>587</v>
      </c>
      <c r="B353" s="361" t="s">
        <v>549</v>
      </c>
      <c r="C353" s="360">
        <v>14818.62</v>
      </c>
      <c r="D353" s="360">
        <v>15637.7</v>
      </c>
      <c r="E353" s="360">
        <v>0</v>
      </c>
      <c r="F353" s="361">
        <v>0</v>
      </c>
      <c r="G353" s="361">
        <v>0</v>
      </c>
      <c r="H353" s="360">
        <v>89.7</v>
      </c>
      <c r="I353" s="361">
        <v>0</v>
      </c>
      <c r="J353" s="361">
        <v>0</v>
      </c>
      <c r="K353" s="360">
        <v>89.7</v>
      </c>
    </row>
    <row r="354" spans="1:11" ht="12.75">
      <c r="A354" s="358" t="s">
        <v>587</v>
      </c>
      <c r="B354" s="361" t="s">
        <v>549</v>
      </c>
      <c r="C354" s="360">
        <v>12645.07</v>
      </c>
      <c r="D354" s="360">
        <v>28555.8</v>
      </c>
      <c r="E354" s="360">
        <v>15910.73</v>
      </c>
      <c r="F354" s="361">
        <v>0</v>
      </c>
      <c r="G354" s="361">
        <v>0</v>
      </c>
      <c r="H354" s="360">
        <v>0</v>
      </c>
      <c r="I354" s="361">
        <v>0</v>
      </c>
      <c r="J354" s="361">
        <v>0</v>
      </c>
      <c r="K354" s="360">
        <v>15910.73</v>
      </c>
    </row>
    <row r="355" spans="1:11" ht="12.75">
      <c r="A355" s="358" t="s">
        <v>587</v>
      </c>
      <c r="B355" s="361" t="s">
        <v>550</v>
      </c>
      <c r="C355" s="360">
        <v>38781.48</v>
      </c>
      <c r="D355" s="360">
        <v>40955.4</v>
      </c>
      <c r="E355" s="360">
        <v>0</v>
      </c>
      <c r="F355" s="361">
        <v>0</v>
      </c>
      <c r="G355" s="361">
        <v>0</v>
      </c>
      <c r="H355" s="360">
        <v>-768.6</v>
      </c>
      <c r="I355" s="361">
        <v>0</v>
      </c>
      <c r="J355" s="361">
        <v>0</v>
      </c>
      <c r="K355" s="360">
        <v>-768.6</v>
      </c>
    </row>
    <row r="356" spans="1:11" ht="12.75">
      <c r="A356" s="358" t="s">
        <v>587</v>
      </c>
      <c r="B356" s="361" t="s">
        <v>550</v>
      </c>
      <c r="C356" s="360">
        <v>12700.76</v>
      </c>
      <c r="D356" s="360">
        <v>28198.8</v>
      </c>
      <c r="E356" s="360">
        <v>15498.04</v>
      </c>
      <c r="F356" s="361">
        <v>0</v>
      </c>
      <c r="G356" s="361">
        <v>0</v>
      </c>
      <c r="H356" s="360">
        <v>0</v>
      </c>
      <c r="I356" s="361">
        <v>0</v>
      </c>
      <c r="J356" s="361">
        <v>0</v>
      </c>
      <c r="K356" s="360">
        <v>15498.04</v>
      </c>
    </row>
    <row r="357" spans="1:11" ht="12.75">
      <c r="A357" s="358" t="s">
        <v>587</v>
      </c>
      <c r="B357" s="361" t="s">
        <v>551</v>
      </c>
      <c r="C357" s="360">
        <v>3149.12</v>
      </c>
      <c r="D357" s="360">
        <v>3200</v>
      </c>
      <c r="E357" s="360">
        <v>0</v>
      </c>
      <c r="F357" s="361">
        <v>0</v>
      </c>
      <c r="G357" s="361">
        <v>0</v>
      </c>
      <c r="H357" s="360">
        <v>-186.36</v>
      </c>
      <c r="I357" s="361">
        <v>0</v>
      </c>
      <c r="J357" s="361">
        <v>0</v>
      </c>
      <c r="K357" s="360">
        <v>-186.36</v>
      </c>
    </row>
    <row r="358" spans="1:11" ht="12.75">
      <c r="A358" s="358" t="s">
        <v>587</v>
      </c>
      <c r="B358" s="361" t="s">
        <v>551</v>
      </c>
      <c r="C358" s="360">
        <v>18092.29</v>
      </c>
      <c r="D358" s="360">
        <v>36480</v>
      </c>
      <c r="E358" s="360">
        <v>18387.71</v>
      </c>
      <c r="F358" s="361">
        <v>0</v>
      </c>
      <c r="G358" s="361">
        <v>0</v>
      </c>
      <c r="H358" s="360">
        <v>0</v>
      </c>
      <c r="I358" s="361">
        <v>0</v>
      </c>
      <c r="J358" s="361">
        <v>0</v>
      </c>
      <c r="K358" s="360">
        <v>18387.71</v>
      </c>
    </row>
    <row r="359" spans="1:11" ht="12.75">
      <c r="A359" s="358" t="s">
        <v>587</v>
      </c>
      <c r="B359" s="361" t="s">
        <v>552</v>
      </c>
      <c r="C359" s="360">
        <v>22268.82</v>
      </c>
      <c r="D359" s="360">
        <v>37203.79</v>
      </c>
      <c r="E359" s="360">
        <v>0</v>
      </c>
      <c r="F359" s="361">
        <v>0</v>
      </c>
      <c r="G359" s="361">
        <v>0</v>
      </c>
      <c r="H359" s="360">
        <v>-3026.97</v>
      </c>
      <c r="I359" s="361">
        <v>0</v>
      </c>
      <c r="J359" s="361">
        <v>0</v>
      </c>
      <c r="K359" s="360">
        <v>-3026.97</v>
      </c>
    </row>
    <row r="360" spans="1:11" ht="12.75">
      <c r="A360" s="358" t="s">
        <v>587</v>
      </c>
      <c r="B360" s="361" t="s">
        <v>552</v>
      </c>
      <c r="C360" s="360">
        <v>27966.68</v>
      </c>
      <c r="D360" s="360">
        <v>43740</v>
      </c>
      <c r="E360" s="360">
        <v>15773.32</v>
      </c>
      <c r="F360" s="361">
        <v>0</v>
      </c>
      <c r="G360" s="361">
        <v>0</v>
      </c>
      <c r="H360" s="360">
        <v>0</v>
      </c>
      <c r="I360" s="361">
        <v>0</v>
      </c>
      <c r="J360" s="361">
        <v>0</v>
      </c>
      <c r="K360" s="360">
        <v>15773.32</v>
      </c>
    </row>
    <row r="361" spans="1:11" ht="12.75">
      <c r="A361" s="358" t="s">
        <v>587</v>
      </c>
      <c r="B361" s="361" t="s">
        <v>553</v>
      </c>
      <c r="C361" s="360">
        <v>75342.93</v>
      </c>
      <c r="D361" s="360">
        <v>113024</v>
      </c>
      <c r="E361" s="360">
        <v>0</v>
      </c>
      <c r="F361" s="361">
        <v>0</v>
      </c>
      <c r="G361" s="361">
        <v>0</v>
      </c>
      <c r="H361" s="360">
        <v>-14604.56</v>
      </c>
      <c r="I361" s="361">
        <v>0</v>
      </c>
      <c r="J361" s="361">
        <v>0</v>
      </c>
      <c r="K361" s="360">
        <v>-14604.56</v>
      </c>
    </row>
    <row r="362" spans="1:11" ht="12.75">
      <c r="A362" s="358" t="s">
        <v>587</v>
      </c>
      <c r="B362" s="361" t="s">
        <v>553</v>
      </c>
      <c r="C362" s="360">
        <v>15570.64</v>
      </c>
      <c r="D362" s="360">
        <v>30022</v>
      </c>
      <c r="E362" s="360">
        <v>14451.36</v>
      </c>
      <c r="F362" s="361">
        <v>0</v>
      </c>
      <c r="G362" s="361">
        <v>0</v>
      </c>
      <c r="H362" s="360">
        <v>0</v>
      </c>
      <c r="I362" s="361">
        <v>0</v>
      </c>
      <c r="J362" s="361">
        <v>0</v>
      </c>
      <c r="K362" s="360">
        <v>14451.36</v>
      </c>
    </row>
    <row r="363" spans="1:11" ht="12.75">
      <c r="A363" s="358" t="s">
        <v>587</v>
      </c>
      <c r="B363" s="361" t="s">
        <v>554</v>
      </c>
      <c r="C363" s="360">
        <v>26403.45</v>
      </c>
      <c r="D363" s="360">
        <v>34540</v>
      </c>
      <c r="E363" s="360">
        <v>0</v>
      </c>
      <c r="F363" s="361">
        <v>0</v>
      </c>
      <c r="G363" s="361">
        <v>0</v>
      </c>
      <c r="H363" s="360">
        <v>-660</v>
      </c>
      <c r="I363" s="361">
        <v>0</v>
      </c>
      <c r="J363" s="361">
        <v>0</v>
      </c>
      <c r="K363" s="360">
        <v>-660</v>
      </c>
    </row>
    <row r="364" spans="1:11" ht="12.75">
      <c r="A364" s="358" t="s">
        <v>587</v>
      </c>
      <c r="B364" s="361" t="s">
        <v>555</v>
      </c>
      <c r="C364" s="360">
        <v>14527.11</v>
      </c>
      <c r="D364" s="360">
        <v>14019.46</v>
      </c>
      <c r="E364" s="360">
        <v>0</v>
      </c>
      <c r="F364" s="361">
        <v>0</v>
      </c>
      <c r="G364" s="361">
        <v>0</v>
      </c>
      <c r="H364" s="360">
        <v>-522.6</v>
      </c>
      <c r="I364" s="361">
        <v>0</v>
      </c>
      <c r="J364" s="361">
        <v>0</v>
      </c>
      <c r="K364" s="360">
        <v>-522.6</v>
      </c>
    </row>
    <row r="365" spans="1:11" ht="12.75">
      <c r="A365" s="358" t="s">
        <v>587</v>
      </c>
      <c r="B365" s="361" t="s">
        <v>556</v>
      </c>
      <c r="C365" s="360">
        <v>7589.52</v>
      </c>
      <c r="D365" s="360">
        <v>8835.6</v>
      </c>
      <c r="E365" s="360">
        <v>0</v>
      </c>
      <c r="F365" s="361">
        <v>0</v>
      </c>
      <c r="G365" s="361">
        <v>0</v>
      </c>
      <c r="H365" s="360">
        <v>-498</v>
      </c>
      <c r="I365" s="361">
        <v>0</v>
      </c>
      <c r="J365" s="361">
        <v>0</v>
      </c>
      <c r="K365" s="360">
        <v>-498</v>
      </c>
    </row>
    <row r="366" spans="1:11" ht="12.75">
      <c r="A366" s="358"/>
      <c r="B366" s="361"/>
      <c r="C366" s="371">
        <f>SUM(C350:C365)</f>
        <v>323088.1</v>
      </c>
      <c r="D366" s="371">
        <f>SUM(D350:D365)</f>
        <v>483955.82</v>
      </c>
      <c r="E366" s="371">
        <f>SUM(E350:E365)</f>
        <v>94688.67</v>
      </c>
      <c r="F366" s="371"/>
      <c r="G366" s="371"/>
      <c r="H366" s="371">
        <f>SUM(H350:H365)</f>
        <v>-20412.269999999997</v>
      </c>
      <c r="I366" s="371"/>
      <c r="J366" s="371"/>
      <c r="K366" s="371">
        <f>SUM(K350:K365)</f>
        <v>74276.4</v>
      </c>
    </row>
    <row r="367" spans="1:11" ht="12.75">
      <c r="A367" s="372" t="s">
        <v>582</v>
      </c>
      <c r="B367" s="373"/>
      <c r="C367" s="318">
        <f>C366+C349+C340</f>
        <v>1289512.02</v>
      </c>
      <c r="D367" s="318">
        <f>D366+D349+D340</f>
        <v>834529.16</v>
      </c>
      <c r="E367" s="318">
        <f>E366+E349+E340</f>
        <v>-164311.08000000005</v>
      </c>
      <c r="F367" s="318">
        <v>0</v>
      </c>
      <c r="G367" s="318">
        <v>0</v>
      </c>
      <c r="H367" s="318">
        <f>H366+H349+H340</f>
        <v>-24501.6</v>
      </c>
      <c r="I367" s="318">
        <v>0</v>
      </c>
      <c r="J367" s="318">
        <v>0</v>
      </c>
      <c r="K367" s="318">
        <f>K366+K349+K340</f>
        <v>-188812.68000000005</v>
      </c>
    </row>
    <row r="368" spans="1:11" ht="12.75">
      <c r="A368" s="375"/>
      <c r="B368" s="375"/>
      <c r="C368" s="375"/>
      <c r="D368" s="375"/>
      <c r="E368" s="375"/>
      <c r="F368" s="375"/>
      <c r="G368" s="375"/>
      <c r="H368" s="375"/>
      <c r="I368" s="375"/>
      <c r="J368" s="375"/>
      <c r="K368" s="375"/>
    </row>
    <row r="369" spans="1:11" ht="12.75">
      <c r="A369" s="375"/>
      <c r="B369" s="375"/>
      <c r="C369" s="375"/>
      <c r="D369" s="375"/>
      <c r="E369" s="375"/>
      <c r="F369" s="375"/>
      <c r="G369" s="375"/>
      <c r="H369" s="375"/>
      <c r="I369" s="375"/>
      <c r="J369" s="375"/>
      <c r="K369" s="375"/>
    </row>
    <row r="370" spans="1:11" ht="12.75">
      <c r="A370" s="376" t="s">
        <v>535</v>
      </c>
      <c r="B370" s="375"/>
      <c r="C370" s="375"/>
      <c r="D370" s="375"/>
      <c r="E370" s="375"/>
      <c r="F370" s="375"/>
      <c r="G370" s="375"/>
      <c r="H370" s="375"/>
      <c r="I370" s="375"/>
      <c r="J370" s="375" t="s">
        <v>588</v>
      </c>
      <c r="K370" s="375"/>
    </row>
    <row r="371" spans="1:11" ht="12.75">
      <c r="A371" s="375"/>
      <c r="B371" s="375"/>
      <c r="C371" s="375"/>
      <c r="D371" s="375"/>
      <c r="E371" s="375"/>
      <c r="F371" s="375"/>
      <c r="G371" s="375"/>
      <c r="H371" s="375"/>
      <c r="I371" s="375"/>
      <c r="J371" s="375"/>
      <c r="K371" s="375"/>
    </row>
  </sheetData>
  <sheetProtection/>
  <mergeCells count="19">
    <mergeCell ref="A281:B281"/>
    <mergeCell ref="A290:B290"/>
    <mergeCell ref="A340:B340"/>
    <mergeCell ref="A349:B349"/>
    <mergeCell ref="A113:B113"/>
    <mergeCell ref="A131:B131"/>
    <mergeCell ref="A163:B163"/>
    <mergeCell ref="A172:B172"/>
    <mergeCell ref="A222:B222"/>
    <mergeCell ref="A231:B231"/>
    <mergeCell ref="A1:D1"/>
    <mergeCell ref="A2:D2"/>
    <mergeCell ref="A4:D4"/>
    <mergeCell ref="B10:H10"/>
    <mergeCell ref="A13:B13"/>
    <mergeCell ref="A45:B45"/>
    <mergeCell ref="A54:B54"/>
    <mergeCell ref="A72:B72"/>
    <mergeCell ref="A104:B10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8">
      <selection activeCell="A76" sqref="A7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70" t="s">
        <v>443</v>
      </c>
      <c r="B1" s="70"/>
    </row>
    <row r="2" spans="1:2" ht="12.75">
      <c r="A2" s="70" t="s">
        <v>444</v>
      </c>
      <c r="B2" s="70"/>
    </row>
    <row r="3" spans="1:2" ht="12.75">
      <c r="A3" s="70" t="s">
        <v>445</v>
      </c>
      <c r="B3" s="70"/>
    </row>
    <row r="4" spans="1:2" ht="12.75">
      <c r="A4" s="70" t="s">
        <v>449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7" spans="1:5" ht="12.75">
      <c r="A7" s="91" t="s">
        <v>344</v>
      </c>
      <c r="B7" s="91"/>
      <c r="C7" s="91"/>
      <c r="D7" s="91"/>
      <c r="E7" s="91"/>
    </row>
    <row r="8" spans="1:5" ht="14.25" customHeight="1">
      <c r="A8" s="92" t="s">
        <v>345</v>
      </c>
      <c r="B8" s="92"/>
      <c r="C8" s="92"/>
      <c r="D8" s="92"/>
      <c r="E8" s="92"/>
    </row>
    <row r="9" spans="1:5" ht="14.25" customHeight="1">
      <c r="A9" s="92" t="s">
        <v>448</v>
      </c>
      <c r="B9" s="92"/>
      <c r="C9" s="92"/>
      <c r="D9" s="92"/>
      <c r="E9" s="92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5"/>
      <c r="B13" s="25" t="s">
        <v>436</v>
      </c>
      <c r="C13" s="7">
        <v>201</v>
      </c>
      <c r="D13" s="36"/>
      <c r="E13" s="36"/>
    </row>
    <row r="14" spans="1:5" ht="12.75">
      <c r="A14" s="6"/>
      <c r="B14" s="25" t="s">
        <v>434</v>
      </c>
      <c r="C14" s="9" t="s">
        <v>130</v>
      </c>
      <c r="D14" s="28">
        <f>SUM(D15:D18)</f>
        <v>57380</v>
      </c>
      <c r="E14" s="28">
        <f>SUM(E15:E18)</f>
        <v>25064</v>
      </c>
    </row>
    <row r="15" spans="1:7" ht="12.75">
      <c r="A15" s="6">
        <v>700</v>
      </c>
      <c r="B15" s="2" t="s">
        <v>346</v>
      </c>
      <c r="C15" s="9" t="s">
        <v>131</v>
      </c>
      <c r="D15" s="37">
        <v>35189</v>
      </c>
      <c r="E15" s="37">
        <v>11412</v>
      </c>
      <c r="G15" s="32"/>
    </row>
    <row r="16" spans="1:5" ht="22.5">
      <c r="A16" s="6" t="s">
        <v>347</v>
      </c>
      <c r="B16" s="3" t="s">
        <v>348</v>
      </c>
      <c r="C16" s="9" t="s">
        <v>132</v>
      </c>
      <c r="D16" s="37">
        <v>21665</v>
      </c>
      <c r="E16" s="37">
        <v>7217</v>
      </c>
    </row>
    <row r="17" spans="1:7" ht="12.75">
      <c r="A17" s="6">
        <v>703</v>
      </c>
      <c r="B17" s="2" t="s">
        <v>349</v>
      </c>
      <c r="C17" s="9" t="s">
        <v>133</v>
      </c>
      <c r="D17" s="37"/>
      <c r="E17" s="37"/>
      <c r="G17" s="32"/>
    </row>
    <row r="18" spans="1:5" ht="12.75">
      <c r="A18" s="6">
        <v>709</v>
      </c>
      <c r="B18" s="52" t="s">
        <v>350</v>
      </c>
      <c r="C18" s="9" t="s">
        <v>134</v>
      </c>
      <c r="D18" s="37">
        <v>526</v>
      </c>
      <c r="E18" s="37">
        <v>6435</v>
      </c>
    </row>
    <row r="19" spans="1:5" ht="12.75">
      <c r="A19" s="6"/>
      <c r="B19" s="53" t="s">
        <v>435</v>
      </c>
      <c r="C19" s="9" t="s">
        <v>135</v>
      </c>
      <c r="D19" s="37">
        <f>SUM(D20:D23)</f>
        <v>0</v>
      </c>
      <c r="E19" s="37">
        <f>SUM(E20:E23)</f>
        <v>0</v>
      </c>
    </row>
    <row r="20" spans="1:5" ht="12.75">
      <c r="A20" s="6">
        <v>710</v>
      </c>
      <c r="B20" s="58" t="s">
        <v>351</v>
      </c>
      <c r="C20" s="9" t="s">
        <v>136</v>
      </c>
      <c r="D20" s="28"/>
      <c r="E20" s="28"/>
    </row>
    <row r="21" spans="1:5" ht="12.75">
      <c r="A21" s="6">
        <v>711</v>
      </c>
      <c r="B21" s="3" t="s">
        <v>352</v>
      </c>
      <c r="C21" s="9" t="s">
        <v>137</v>
      </c>
      <c r="D21" s="28"/>
      <c r="E21" s="28"/>
    </row>
    <row r="22" spans="1:5" ht="12.75">
      <c r="A22" s="6">
        <v>712</v>
      </c>
      <c r="B22" s="3" t="s">
        <v>353</v>
      </c>
      <c r="C22" s="9" t="s">
        <v>138</v>
      </c>
      <c r="D22" s="28"/>
      <c r="E22" s="28"/>
    </row>
    <row r="23" spans="1:5" ht="12.75" customHeight="1">
      <c r="A23" s="6">
        <v>719</v>
      </c>
      <c r="B23" s="52" t="s">
        <v>354</v>
      </c>
      <c r="C23" s="9" t="s">
        <v>139</v>
      </c>
      <c r="D23" s="37"/>
      <c r="E23" s="37"/>
    </row>
    <row r="24" spans="1:5" ht="12.75">
      <c r="A24" s="56">
        <v>73</v>
      </c>
      <c r="B24" s="25" t="s">
        <v>355</v>
      </c>
      <c r="C24" s="9" t="s">
        <v>140</v>
      </c>
      <c r="D24" s="37">
        <f>SUM(D25:D31)</f>
        <v>18697</v>
      </c>
      <c r="E24" s="37">
        <f>SUM(E25:E31)</f>
        <v>10398</v>
      </c>
    </row>
    <row r="25" spans="1:5" ht="12.75">
      <c r="A25" s="6">
        <v>600</v>
      </c>
      <c r="B25" s="2" t="s">
        <v>356</v>
      </c>
      <c r="C25" s="9" t="s">
        <v>141</v>
      </c>
      <c r="D25" s="37">
        <v>2103</v>
      </c>
      <c r="E25" s="37">
        <v>3302</v>
      </c>
    </row>
    <row r="26" spans="1:5" ht="12.75">
      <c r="A26" s="6">
        <v>601</v>
      </c>
      <c r="B26" s="2" t="s">
        <v>357</v>
      </c>
      <c r="C26" s="9" t="s">
        <v>142</v>
      </c>
      <c r="D26" s="37">
        <v>45</v>
      </c>
      <c r="E26" s="37"/>
    </row>
    <row r="27" spans="1:5" ht="12.75">
      <c r="A27" s="6">
        <v>602</v>
      </c>
      <c r="B27" s="52" t="s">
        <v>358</v>
      </c>
      <c r="C27" s="9" t="s">
        <v>143</v>
      </c>
      <c r="D27" s="37"/>
      <c r="E27" s="37"/>
    </row>
    <row r="28" spans="1:5" ht="12.75">
      <c r="A28" s="6">
        <v>603</v>
      </c>
      <c r="B28" s="2" t="s">
        <v>359</v>
      </c>
      <c r="C28" s="9" t="s">
        <v>144</v>
      </c>
      <c r="D28" s="37">
        <v>4145</v>
      </c>
      <c r="E28" s="37">
        <v>4975</v>
      </c>
    </row>
    <row r="29" spans="1:5" ht="12.75">
      <c r="A29" s="6">
        <v>605</v>
      </c>
      <c r="B29" s="52" t="s">
        <v>360</v>
      </c>
      <c r="C29" s="9" t="s">
        <v>145</v>
      </c>
      <c r="D29" s="37">
        <v>607</v>
      </c>
      <c r="E29" s="37">
        <v>889</v>
      </c>
    </row>
    <row r="30" spans="1:5" ht="12.75">
      <c r="A30" s="6">
        <v>607</v>
      </c>
      <c r="B30" s="52" t="s">
        <v>361</v>
      </c>
      <c r="C30" s="9" t="s">
        <v>146</v>
      </c>
      <c r="D30" s="37"/>
      <c r="E30" s="37"/>
    </row>
    <row r="31" spans="1:5" ht="22.5">
      <c r="A31" s="6" t="s">
        <v>363</v>
      </c>
      <c r="B31" s="52" t="s">
        <v>362</v>
      </c>
      <c r="C31" s="9" t="s">
        <v>147</v>
      </c>
      <c r="D31" s="37">
        <v>11797</v>
      </c>
      <c r="E31" s="37">
        <v>1232</v>
      </c>
    </row>
    <row r="32" spans="1:5" ht="12.75">
      <c r="A32" s="6"/>
      <c r="B32" s="25" t="s">
        <v>364</v>
      </c>
      <c r="C32" s="9" t="s">
        <v>148</v>
      </c>
      <c r="D32" s="28">
        <f>SUM(D33:D36)</f>
        <v>0</v>
      </c>
      <c r="E32" s="28">
        <f>SUM(E33:E36)</f>
        <v>0</v>
      </c>
    </row>
    <row r="33" spans="1:5" ht="12.75">
      <c r="A33" s="6">
        <v>610</v>
      </c>
      <c r="B33" s="2" t="s">
        <v>365</v>
      </c>
      <c r="C33" s="9" t="s">
        <v>149</v>
      </c>
      <c r="D33" s="28">
        <v>0</v>
      </c>
      <c r="E33" s="28">
        <v>0</v>
      </c>
    </row>
    <row r="34" spans="1:5" ht="12.75">
      <c r="A34" s="6">
        <v>611</v>
      </c>
      <c r="B34" s="2" t="s">
        <v>366</v>
      </c>
      <c r="C34" s="9" t="s">
        <v>150</v>
      </c>
      <c r="D34" s="28"/>
      <c r="E34" s="28"/>
    </row>
    <row r="35" spans="1:5" ht="12.75">
      <c r="A35" s="6">
        <v>612</v>
      </c>
      <c r="B35" s="2" t="s">
        <v>367</v>
      </c>
      <c r="C35" s="9" t="s">
        <v>151</v>
      </c>
      <c r="D35" s="28"/>
      <c r="E35" s="28"/>
    </row>
    <row r="36" spans="1:5" ht="12.75">
      <c r="A36" s="6">
        <v>619</v>
      </c>
      <c r="B36" s="2" t="s">
        <v>368</v>
      </c>
      <c r="C36" s="9" t="s">
        <v>152</v>
      </c>
      <c r="D36" s="28"/>
      <c r="E36" s="28"/>
    </row>
    <row r="37" spans="1:5" ht="22.5">
      <c r="A37" s="6"/>
      <c r="B37" s="43" t="s">
        <v>384</v>
      </c>
      <c r="C37" s="9" t="s">
        <v>153</v>
      </c>
      <c r="D37" s="28">
        <f>D14-D24</f>
        <v>38683</v>
      </c>
      <c r="E37" s="28">
        <f>E14-E24</f>
        <v>14666</v>
      </c>
    </row>
    <row r="38" spans="1:5" ht="12.75">
      <c r="A38" s="6"/>
      <c r="B38" s="2" t="s">
        <v>369</v>
      </c>
      <c r="C38" s="9" t="s">
        <v>154</v>
      </c>
      <c r="D38" s="28">
        <v>0</v>
      </c>
      <c r="E38" s="28"/>
    </row>
    <row r="39" spans="1:5" ht="12.75">
      <c r="A39" s="6"/>
      <c r="B39" s="25" t="s">
        <v>370</v>
      </c>
      <c r="C39" s="9" t="s">
        <v>155</v>
      </c>
      <c r="D39" s="28">
        <f>D40+D41</f>
        <v>0</v>
      </c>
      <c r="E39" s="28">
        <f>E40+E41</f>
        <v>0</v>
      </c>
    </row>
    <row r="40" spans="1:5" ht="12.75">
      <c r="A40" s="6">
        <v>730</v>
      </c>
      <c r="B40" s="2" t="s">
        <v>371</v>
      </c>
      <c r="C40" s="9" t="s">
        <v>156</v>
      </c>
      <c r="D40" s="28">
        <v>0</v>
      </c>
      <c r="E40" s="28">
        <v>0</v>
      </c>
    </row>
    <row r="41" spans="1:5" ht="12.75">
      <c r="A41" s="6">
        <v>731</v>
      </c>
      <c r="B41" s="3" t="s">
        <v>372</v>
      </c>
      <c r="C41" s="9" t="s">
        <v>157</v>
      </c>
      <c r="D41" s="28"/>
      <c r="E41" s="28"/>
    </row>
    <row r="42" spans="1:5" ht="12.75">
      <c r="A42" s="6"/>
      <c r="B42" s="25" t="s">
        <v>373</v>
      </c>
      <c r="C42" s="9" t="s">
        <v>158</v>
      </c>
      <c r="D42" s="28">
        <f>D43+D44</f>
        <v>0</v>
      </c>
      <c r="E42" s="28">
        <f>E43+E44</f>
        <v>0</v>
      </c>
    </row>
    <row r="43" spans="1:5" ht="12.75">
      <c r="A43" s="6">
        <v>630</v>
      </c>
      <c r="B43" s="2" t="s">
        <v>374</v>
      </c>
      <c r="C43" s="9" t="s">
        <v>159</v>
      </c>
      <c r="D43" s="28"/>
      <c r="E43" s="28"/>
    </row>
    <row r="44" spans="1:5" ht="12.75">
      <c r="A44" s="57">
        <v>631</v>
      </c>
      <c r="B44" s="2" t="s">
        <v>375</v>
      </c>
      <c r="C44" s="9" t="s">
        <v>160</v>
      </c>
      <c r="D44" s="28"/>
      <c r="E44" s="28"/>
    </row>
    <row r="45" spans="1:5" ht="33.75" customHeight="1">
      <c r="A45" s="6"/>
      <c r="B45" s="43" t="s">
        <v>376</v>
      </c>
      <c r="C45" s="9" t="s">
        <v>406</v>
      </c>
      <c r="D45" s="47">
        <f>D37+D39-D42</f>
        <v>38683</v>
      </c>
      <c r="E45" s="47">
        <f>E37+E39-E42</f>
        <v>14666</v>
      </c>
    </row>
    <row r="46" spans="1:5" ht="12.75">
      <c r="A46" s="6"/>
      <c r="B46" s="3" t="s">
        <v>377</v>
      </c>
      <c r="C46" s="9" t="s">
        <v>407</v>
      </c>
      <c r="D46" s="47">
        <f>D38</f>
        <v>0</v>
      </c>
      <c r="E46" s="47">
        <f>E38</f>
        <v>0</v>
      </c>
    </row>
    <row r="47" spans="1:5" ht="12.75">
      <c r="A47" s="6"/>
      <c r="B47" s="25" t="s">
        <v>378</v>
      </c>
      <c r="C47" s="9" t="s">
        <v>408</v>
      </c>
      <c r="D47" s="47"/>
      <c r="E47" s="47"/>
    </row>
    <row r="48" spans="1:5" ht="12.75">
      <c r="A48" s="6">
        <v>821</v>
      </c>
      <c r="B48" s="2" t="s">
        <v>379</v>
      </c>
      <c r="C48" s="9" t="s">
        <v>409</v>
      </c>
      <c r="D48" s="28"/>
      <c r="E48" s="28"/>
    </row>
    <row r="49" spans="1:5" ht="12.75">
      <c r="A49" s="6" t="s">
        <v>380</v>
      </c>
      <c r="B49" s="2" t="s">
        <v>381</v>
      </c>
      <c r="C49" s="9" t="s">
        <v>410</v>
      </c>
      <c r="D49" s="28"/>
      <c r="E49" s="28"/>
    </row>
    <row r="50" spans="1:5" ht="12.75">
      <c r="A50" s="6" t="s">
        <v>380</v>
      </c>
      <c r="B50" s="2" t="s">
        <v>382</v>
      </c>
      <c r="C50" s="9" t="s">
        <v>411</v>
      </c>
      <c r="D50" s="28"/>
      <c r="E50" s="28"/>
    </row>
    <row r="51" spans="1:5" ht="27.75" customHeight="1">
      <c r="A51" s="6"/>
      <c r="B51" s="43" t="s">
        <v>383</v>
      </c>
      <c r="C51" s="9" t="s">
        <v>412</v>
      </c>
      <c r="D51" s="28">
        <f>D45</f>
        <v>38683</v>
      </c>
      <c r="E51" s="28">
        <f>E45</f>
        <v>14666</v>
      </c>
    </row>
    <row r="52" spans="1:5" ht="12.75">
      <c r="A52" s="6"/>
      <c r="B52" s="2" t="s">
        <v>385</v>
      </c>
      <c r="C52" s="9" t="s">
        <v>413</v>
      </c>
      <c r="D52" s="28">
        <f>D46</f>
        <v>0</v>
      </c>
      <c r="E52" s="28">
        <f>E46</f>
        <v>0</v>
      </c>
    </row>
    <row r="53" spans="1:5" ht="22.5">
      <c r="A53" s="6"/>
      <c r="B53" s="43" t="s">
        <v>386</v>
      </c>
      <c r="C53" s="9" t="s">
        <v>414</v>
      </c>
      <c r="D53" s="28">
        <f>SUM(D54:D59)</f>
        <v>48966</v>
      </c>
      <c r="E53" s="28">
        <f>SUM(E54:E59)</f>
        <v>39945</v>
      </c>
    </row>
    <row r="54" spans="1:5" ht="12.75">
      <c r="A54" s="6">
        <v>720</v>
      </c>
      <c r="B54" s="2" t="s">
        <v>387</v>
      </c>
      <c r="C54" s="9" t="s">
        <v>415</v>
      </c>
      <c r="D54" s="28">
        <v>48966</v>
      </c>
      <c r="E54" s="28">
        <v>39945</v>
      </c>
    </row>
    <row r="55" spans="1:5" ht="22.5">
      <c r="A55" s="6">
        <v>721</v>
      </c>
      <c r="B55" s="54" t="s">
        <v>388</v>
      </c>
      <c r="C55" s="9" t="s">
        <v>416</v>
      </c>
      <c r="D55" s="28"/>
      <c r="E55" s="28"/>
    </row>
    <row r="56" spans="1:5" ht="22.5">
      <c r="A56" s="6">
        <v>722</v>
      </c>
      <c r="B56" s="54" t="s">
        <v>390</v>
      </c>
      <c r="C56" s="9" t="s">
        <v>417</v>
      </c>
      <c r="D56" s="28"/>
      <c r="E56" s="28"/>
    </row>
    <row r="57" spans="1:5" ht="22.5">
      <c r="A57" s="57">
        <v>723</v>
      </c>
      <c r="B57" s="54" t="s">
        <v>389</v>
      </c>
      <c r="C57" s="9" t="s">
        <v>418</v>
      </c>
      <c r="D57" s="28"/>
      <c r="E57" s="28"/>
    </row>
    <row r="58" spans="1:5" ht="12.75">
      <c r="A58" s="6">
        <v>724</v>
      </c>
      <c r="B58" s="54" t="s">
        <v>391</v>
      </c>
      <c r="C58" s="9" t="s">
        <v>419</v>
      </c>
      <c r="D58" s="28"/>
      <c r="E58" s="28"/>
    </row>
    <row r="59" spans="1:5" ht="12.75">
      <c r="A59" s="6">
        <v>729</v>
      </c>
      <c r="B59" s="2" t="s">
        <v>392</v>
      </c>
      <c r="C59" s="9" t="s">
        <v>420</v>
      </c>
      <c r="D59" s="28"/>
      <c r="E59" s="28"/>
    </row>
    <row r="60" spans="1:5" ht="12.75">
      <c r="A60" s="6"/>
      <c r="B60" s="43" t="s">
        <v>393</v>
      </c>
      <c r="C60" s="9" t="s">
        <v>421</v>
      </c>
      <c r="D60" s="28">
        <f>SUM(D61:D66)</f>
        <v>73467</v>
      </c>
      <c r="E60" s="28">
        <f>SUM(E61:E66)</f>
        <v>28986</v>
      </c>
    </row>
    <row r="61" spans="1:5" ht="12.75">
      <c r="A61" s="6">
        <v>620</v>
      </c>
      <c r="B61" s="54" t="s">
        <v>394</v>
      </c>
      <c r="C61" s="9" t="s">
        <v>422</v>
      </c>
      <c r="D61" s="28">
        <v>73467</v>
      </c>
      <c r="E61" s="28">
        <v>28986</v>
      </c>
    </row>
    <row r="62" spans="1:5" ht="22.5">
      <c r="A62" s="57">
        <v>621</v>
      </c>
      <c r="B62" s="54" t="s">
        <v>395</v>
      </c>
      <c r="C62" s="9" t="s">
        <v>423</v>
      </c>
      <c r="D62" s="28"/>
      <c r="E62" s="28"/>
    </row>
    <row r="63" spans="1:5" ht="22.5">
      <c r="A63" s="6">
        <v>622</v>
      </c>
      <c r="B63" s="54" t="s">
        <v>396</v>
      </c>
      <c r="C63" s="9" t="s">
        <v>424</v>
      </c>
      <c r="D63" s="28"/>
      <c r="E63" s="28"/>
    </row>
    <row r="64" spans="1:5" ht="22.5">
      <c r="A64" s="6">
        <v>623</v>
      </c>
      <c r="B64" s="54" t="s">
        <v>397</v>
      </c>
      <c r="C64" s="9" t="s">
        <v>425</v>
      </c>
      <c r="D64" s="28"/>
      <c r="E64" s="28"/>
    </row>
    <row r="65" spans="1:5" ht="12.75">
      <c r="A65" s="6">
        <v>624</v>
      </c>
      <c r="B65" s="54" t="s">
        <v>398</v>
      </c>
      <c r="C65" s="9" t="s">
        <v>426</v>
      </c>
      <c r="D65" s="28"/>
      <c r="E65" s="28"/>
    </row>
    <row r="66" spans="1:5" ht="12.75">
      <c r="A66" s="6">
        <v>629</v>
      </c>
      <c r="B66" s="54" t="s">
        <v>399</v>
      </c>
      <c r="C66" s="9" t="s">
        <v>427</v>
      </c>
      <c r="D66" s="28"/>
      <c r="E66" s="28"/>
    </row>
    <row r="67" spans="1:5" ht="22.5">
      <c r="A67" s="57"/>
      <c r="B67" s="43" t="s">
        <v>400</v>
      </c>
      <c r="C67" s="9" t="s">
        <v>428</v>
      </c>
      <c r="D67" s="28"/>
      <c r="E67" s="28">
        <f>E53-E60</f>
        <v>10959</v>
      </c>
    </row>
    <row r="68" spans="1:5" ht="12.75">
      <c r="A68" s="6"/>
      <c r="B68" s="54" t="s">
        <v>401</v>
      </c>
      <c r="C68" s="9" t="s">
        <v>429</v>
      </c>
      <c r="D68" s="28">
        <f>D60-D53</f>
        <v>24501</v>
      </c>
      <c r="E68" s="28">
        <v>0</v>
      </c>
    </row>
    <row r="69" spans="1:5" ht="33.75">
      <c r="A69" s="6"/>
      <c r="B69" s="43" t="s">
        <v>402</v>
      </c>
      <c r="C69" s="9" t="s">
        <v>430</v>
      </c>
      <c r="D69" s="28">
        <f>D51-D68</f>
        <v>14182</v>
      </c>
      <c r="E69" s="28">
        <f>E51+E67</f>
        <v>25625</v>
      </c>
    </row>
    <row r="70" spans="1:5" ht="12.75">
      <c r="A70" s="6"/>
      <c r="B70" s="54" t="s">
        <v>403</v>
      </c>
      <c r="C70" s="9" t="s">
        <v>431</v>
      </c>
      <c r="D70" s="28">
        <v>0</v>
      </c>
      <c r="E70" s="28">
        <f>E68+E52</f>
        <v>0</v>
      </c>
    </row>
    <row r="71" spans="1:5" ht="12.75">
      <c r="A71" s="6"/>
      <c r="B71" s="54" t="s">
        <v>404</v>
      </c>
      <c r="C71" s="9" t="s">
        <v>432</v>
      </c>
      <c r="D71" s="28"/>
      <c r="E71" s="28"/>
    </row>
    <row r="72" spans="1:5" ht="12.75">
      <c r="A72" s="57"/>
      <c r="B72" s="54" t="s">
        <v>405</v>
      </c>
      <c r="C72" s="9" t="s">
        <v>433</v>
      </c>
      <c r="D72" s="28"/>
      <c r="E72" s="28"/>
    </row>
    <row r="73" spans="5:9" ht="12.75">
      <c r="E73" s="45"/>
      <c r="F73" s="4"/>
      <c r="G73" s="4"/>
      <c r="H73" s="4"/>
      <c r="I73" s="4"/>
    </row>
    <row r="74" spans="1:9" ht="26.25" customHeight="1">
      <c r="A74" s="4" t="s">
        <v>240</v>
      </c>
      <c r="B74" s="94" t="s">
        <v>343</v>
      </c>
      <c r="C74" s="94"/>
      <c r="D74" s="95" t="s">
        <v>342</v>
      </c>
      <c r="E74" s="95"/>
      <c r="F74" s="4"/>
      <c r="G74" s="4"/>
      <c r="H74" s="4"/>
      <c r="I74" s="4"/>
    </row>
    <row r="75" spans="1:9" ht="12.75">
      <c r="A75" s="4" t="s">
        <v>452</v>
      </c>
      <c r="F75" s="4"/>
      <c r="G75" s="4"/>
      <c r="H75" s="4"/>
      <c r="I75" s="4"/>
    </row>
    <row r="76" spans="4:9" ht="12.75">
      <c r="D76" s="50"/>
      <c r="E76" s="51"/>
      <c r="F76" s="4"/>
      <c r="G76" s="4"/>
      <c r="H76" s="4"/>
      <c r="I76" s="4"/>
    </row>
    <row r="77" spans="4:9" ht="12.75">
      <c r="D77" s="44"/>
      <c r="E77" s="45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70" t="s">
        <v>443</v>
      </c>
      <c r="B1" s="70"/>
    </row>
    <row r="2" spans="1:2" ht="12.75">
      <c r="A2" s="70" t="s">
        <v>444</v>
      </c>
      <c r="B2" s="70"/>
    </row>
    <row r="3" spans="1:2" ht="12.75">
      <c r="A3" s="70" t="s">
        <v>445</v>
      </c>
      <c r="B3" s="70"/>
    </row>
    <row r="4" spans="1:2" ht="12.75">
      <c r="A4" s="70" t="s">
        <v>449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9" spans="1:5" ht="12.75">
      <c r="A9" s="91" t="s">
        <v>58</v>
      </c>
      <c r="B9" s="91"/>
      <c r="C9" s="91"/>
      <c r="D9" s="91"/>
      <c r="E9" s="91"/>
    </row>
    <row r="10" spans="1:5" ht="12.75">
      <c r="A10" s="91" t="s">
        <v>450</v>
      </c>
      <c r="B10" s="91"/>
      <c r="C10" s="91"/>
      <c r="D10" s="91"/>
      <c r="E10" s="91"/>
    </row>
    <row r="11" spans="2:4" ht="12.75">
      <c r="B11" s="96" t="s">
        <v>437</v>
      </c>
      <c r="C11" s="96"/>
      <c r="D11" s="96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161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5" t="s">
        <v>59</v>
      </c>
      <c r="C16" s="7">
        <v>301</v>
      </c>
      <c r="D16" s="36">
        <f>SUM(D17:D21)</f>
        <v>17839</v>
      </c>
      <c r="E16" s="36">
        <f>SUM(E17:E21)</f>
        <v>48184</v>
      </c>
    </row>
    <row r="17" spans="1:5" ht="12.75">
      <c r="A17" s="7">
        <v>2</v>
      </c>
      <c r="B17" s="2" t="s">
        <v>57</v>
      </c>
      <c r="C17" s="7">
        <v>302</v>
      </c>
      <c r="D17" s="28">
        <v>38683</v>
      </c>
      <c r="E17" s="28">
        <v>14666</v>
      </c>
    </row>
    <row r="18" spans="1:5" ht="12.75">
      <c r="A18" s="7">
        <v>3</v>
      </c>
      <c r="B18" s="2" t="s">
        <v>162</v>
      </c>
      <c r="C18" s="7">
        <v>303</v>
      </c>
      <c r="D18" s="28">
        <v>-24501</v>
      </c>
      <c r="E18" s="28">
        <v>10959</v>
      </c>
    </row>
    <row r="19" spans="1:5" ht="22.5">
      <c r="A19" s="7">
        <v>4</v>
      </c>
      <c r="B19" s="3" t="s">
        <v>163</v>
      </c>
      <c r="C19" s="7">
        <v>304</v>
      </c>
      <c r="D19" s="28">
        <v>3657</v>
      </c>
      <c r="E19" s="28">
        <v>22559</v>
      </c>
    </row>
    <row r="20" spans="1:5" ht="12.75">
      <c r="A20" s="7">
        <v>5</v>
      </c>
      <c r="B20" s="10" t="s">
        <v>164</v>
      </c>
      <c r="C20" s="7">
        <v>305</v>
      </c>
      <c r="D20" s="28"/>
      <c r="E20" s="28"/>
    </row>
    <row r="21" spans="1:5" ht="12.75">
      <c r="A21" s="7">
        <v>6</v>
      </c>
      <c r="B21" s="2" t="s">
        <v>51</v>
      </c>
      <c r="C21" s="7">
        <v>306</v>
      </c>
      <c r="D21" s="28"/>
      <c r="E21" s="28"/>
    </row>
    <row r="22" spans="1:5" ht="22.5">
      <c r="A22" s="7">
        <v>7</v>
      </c>
      <c r="B22" s="26" t="s">
        <v>60</v>
      </c>
      <c r="C22" s="7">
        <v>307</v>
      </c>
      <c r="D22" s="28">
        <f>D23-D24</f>
        <v>0</v>
      </c>
      <c r="E22" s="28">
        <f>E23-E24</f>
        <v>0</v>
      </c>
    </row>
    <row r="23" spans="1:5" ht="12.75">
      <c r="A23" s="7">
        <v>8</v>
      </c>
      <c r="B23" s="2" t="s">
        <v>165</v>
      </c>
      <c r="C23" s="7">
        <v>308</v>
      </c>
      <c r="D23" s="28"/>
      <c r="E23" s="28"/>
    </row>
    <row r="24" spans="1:5" ht="12.75">
      <c r="A24" s="7">
        <v>9</v>
      </c>
      <c r="B24" s="2" t="s">
        <v>166</v>
      </c>
      <c r="C24" s="7">
        <v>309</v>
      </c>
      <c r="D24" s="28"/>
      <c r="E24" s="28"/>
    </row>
    <row r="25" spans="1:5" ht="12.75">
      <c r="A25" s="7">
        <v>10</v>
      </c>
      <c r="B25" s="25" t="s">
        <v>61</v>
      </c>
      <c r="C25" s="7">
        <v>310</v>
      </c>
      <c r="D25" s="28">
        <f>D16+D23-D24</f>
        <v>17839</v>
      </c>
      <c r="E25" s="28">
        <f>E16+E23-E24</f>
        <v>48184</v>
      </c>
    </row>
    <row r="26" spans="1:5" ht="12.75">
      <c r="A26" s="7">
        <v>11</v>
      </c>
      <c r="B26" s="25" t="s">
        <v>167</v>
      </c>
      <c r="C26" s="7">
        <v>311</v>
      </c>
      <c r="D26" s="28"/>
      <c r="E26" s="28"/>
    </row>
    <row r="27" spans="1:6" ht="12.75">
      <c r="A27" s="7">
        <v>12</v>
      </c>
      <c r="B27" s="2" t="s">
        <v>168</v>
      </c>
      <c r="C27" s="7">
        <v>312</v>
      </c>
      <c r="D27" s="28">
        <f>'bilans stanja'!E53</f>
        <v>1736817</v>
      </c>
      <c r="E27" s="28">
        <v>1421621</v>
      </c>
      <c r="F27" s="31"/>
    </row>
    <row r="28" spans="1:7" ht="12.75">
      <c r="A28" s="7">
        <v>13</v>
      </c>
      <c r="B28" s="2" t="s">
        <v>169</v>
      </c>
      <c r="C28" s="7">
        <v>313</v>
      </c>
      <c r="D28" s="28">
        <f>'bilans stanja'!D53</f>
        <v>1754656</v>
      </c>
      <c r="E28" s="28">
        <v>1469805</v>
      </c>
      <c r="G28" s="31"/>
    </row>
    <row r="29" spans="1:7" ht="12.75">
      <c r="A29" s="7">
        <v>14</v>
      </c>
      <c r="B29" s="25" t="s">
        <v>170</v>
      </c>
      <c r="C29" s="7">
        <v>314</v>
      </c>
      <c r="D29" s="28"/>
      <c r="E29" s="28"/>
      <c r="G29" s="31"/>
    </row>
    <row r="30" spans="1:5" ht="12.75">
      <c r="A30" s="7">
        <v>15</v>
      </c>
      <c r="B30" s="2" t="s">
        <v>174</v>
      </c>
      <c r="C30" s="7">
        <v>315</v>
      </c>
      <c r="D30" s="28">
        <v>2548232</v>
      </c>
      <c r="E30" s="28">
        <v>2248232</v>
      </c>
    </row>
    <row r="31" spans="1:5" ht="12.75">
      <c r="A31" s="7">
        <v>16</v>
      </c>
      <c r="B31" s="2" t="s">
        <v>171</v>
      </c>
      <c r="C31" s="7">
        <v>316</v>
      </c>
      <c r="D31" s="28"/>
      <c r="E31" s="28"/>
    </row>
    <row r="32" spans="1:5" ht="12.75">
      <c r="A32" s="7">
        <v>17</v>
      </c>
      <c r="B32" s="2" t="s">
        <v>172</v>
      </c>
      <c r="C32" s="7">
        <v>317</v>
      </c>
      <c r="D32" s="28"/>
      <c r="E32" s="28"/>
    </row>
    <row r="33" spans="1:5" ht="12.75">
      <c r="A33" s="7">
        <v>18</v>
      </c>
      <c r="B33" s="3" t="s">
        <v>173</v>
      </c>
      <c r="C33" s="7">
        <v>318</v>
      </c>
      <c r="D33" s="28">
        <v>2548232</v>
      </c>
      <c r="E33" s="28">
        <v>2248232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73"/>
      <c r="E35" s="73"/>
    </row>
    <row r="36" spans="1:8" ht="34.5" customHeight="1">
      <c r="A36" s="67" t="s">
        <v>240</v>
      </c>
      <c r="B36" s="94" t="s">
        <v>343</v>
      </c>
      <c r="C36" s="94"/>
      <c r="D36" s="95" t="s">
        <v>342</v>
      </c>
      <c r="E36" s="95"/>
      <c r="F36" s="4"/>
      <c r="G36" s="4"/>
      <c r="H36" s="4"/>
    </row>
    <row r="37" spans="1:8" ht="12.75">
      <c r="A37" s="4" t="s">
        <v>451</v>
      </c>
      <c r="F37" s="4"/>
      <c r="G37" s="4"/>
      <c r="H37" s="4"/>
    </row>
    <row r="38" spans="2:8" ht="12.75">
      <c r="B38" s="13"/>
      <c r="D38" s="50"/>
      <c r="E38" s="51"/>
      <c r="F38" s="4"/>
      <c r="G38" s="4"/>
      <c r="H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C40" s="14"/>
      <c r="D40" s="13"/>
      <c r="E40" s="13"/>
    </row>
    <row r="41" ht="12.75">
      <c r="D41" s="31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7">
      <selection activeCell="B1" sqref="B1:C6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70" t="s">
        <v>443</v>
      </c>
      <c r="C1" s="70"/>
    </row>
    <row r="2" spans="1:3" ht="12.75">
      <c r="A2" s="4"/>
      <c r="B2" s="70" t="s">
        <v>444</v>
      </c>
      <c r="C2" s="70"/>
    </row>
    <row r="3" spans="1:3" ht="12.75">
      <c r="A3" s="4"/>
      <c r="B3" s="70" t="s">
        <v>445</v>
      </c>
      <c r="C3" s="70"/>
    </row>
    <row r="4" spans="1:3" ht="12.75">
      <c r="A4" s="4"/>
      <c r="B4" s="70" t="s">
        <v>449</v>
      </c>
      <c r="C4" s="70"/>
    </row>
    <row r="5" spans="1:3" ht="12.75">
      <c r="A5" s="4"/>
      <c r="B5" s="70" t="s">
        <v>438</v>
      </c>
      <c r="C5" s="70"/>
    </row>
    <row r="6" spans="1:3" ht="12.75">
      <c r="A6" s="4"/>
      <c r="B6" s="70" t="s">
        <v>439</v>
      </c>
      <c r="C6" s="70"/>
    </row>
    <row r="9" spans="1:6" ht="12.75">
      <c r="A9" s="91" t="s">
        <v>62</v>
      </c>
      <c r="B9" s="91"/>
      <c r="C9" s="91"/>
      <c r="D9" s="91"/>
      <c r="E9" s="91"/>
      <c r="F9" s="91"/>
    </row>
    <row r="10" spans="1:6" ht="12.75">
      <c r="A10" s="92" t="s">
        <v>63</v>
      </c>
      <c r="B10" s="92"/>
      <c r="C10" s="92"/>
      <c r="D10" s="92"/>
      <c r="E10" s="92"/>
      <c r="F10" s="92"/>
    </row>
    <row r="11" spans="1:6" ht="12.75">
      <c r="A11" s="133" t="s">
        <v>456</v>
      </c>
      <c r="B11" s="101"/>
      <c r="C11" s="101"/>
      <c r="D11" s="101"/>
      <c r="E11" s="101"/>
      <c r="F11" s="101"/>
    </row>
    <row r="12" ht="12.75">
      <c r="E12" s="4"/>
    </row>
    <row r="13" spans="1:6" ht="12.75" customHeight="1">
      <c r="A13" s="98"/>
      <c r="B13" s="97" t="s">
        <v>175</v>
      </c>
      <c r="C13" s="104" t="s">
        <v>2</v>
      </c>
      <c r="D13" s="102" t="s">
        <v>176</v>
      </c>
      <c r="E13" s="103"/>
      <c r="F13" s="99" t="s">
        <v>177</v>
      </c>
    </row>
    <row r="14" spans="1:6" ht="22.5">
      <c r="A14" s="98"/>
      <c r="B14" s="97"/>
      <c r="C14" s="105"/>
      <c r="D14" s="6" t="s">
        <v>3</v>
      </c>
      <c r="E14" s="6" t="s">
        <v>4</v>
      </c>
      <c r="F14" s="100"/>
    </row>
    <row r="15" spans="1:6" ht="12.75">
      <c r="A15" s="59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59"/>
      <c r="B16" s="43" t="s">
        <v>64</v>
      </c>
      <c r="C16" s="7">
        <v>401</v>
      </c>
      <c r="D16" s="36">
        <f>SUM(D17:D21)</f>
        <v>50852</v>
      </c>
      <c r="E16" s="36">
        <f>SUM(E17:E21)</f>
        <v>27766</v>
      </c>
      <c r="F16" s="74">
        <f>SUM(D16/E16)</f>
        <v>1.8314485341784916</v>
      </c>
    </row>
    <row r="17" spans="1:6" ht="12.75">
      <c r="A17" s="59"/>
      <c r="B17" s="3" t="s">
        <v>65</v>
      </c>
      <c r="C17" s="7">
        <v>402</v>
      </c>
      <c r="D17" s="63">
        <v>0</v>
      </c>
      <c r="E17" s="63">
        <v>0</v>
      </c>
      <c r="F17" s="24"/>
    </row>
    <row r="18" spans="1:6" ht="12.75">
      <c r="A18" s="59"/>
      <c r="B18" s="3" t="s">
        <v>66</v>
      </c>
      <c r="C18" s="7">
        <v>403</v>
      </c>
      <c r="D18" s="48">
        <v>3795</v>
      </c>
      <c r="E18" s="48">
        <v>11412</v>
      </c>
      <c r="F18" s="24">
        <f>D18/E18</f>
        <v>0.3325446898002103</v>
      </c>
    </row>
    <row r="19" spans="1:6" ht="24.75" customHeight="1">
      <c r="A19" s="59"/>
      <c r="B19" s="3" t="s">
        <v>67</v>
      </c>
      <c r="C19" s="7">
        <v>404</v>
      </c>
      <c r="D19" s="48">
        <v>24817</v>
      </c>
      <c r="E19" s="48">
        <v>7217</v>
      </c>
      <c r="F19" s="24">
        <f>SUM(D19/E19)</f>
        <v>3.4386864348067063</v>
      </c>
    </row>
    <row r="20" spans="1:6" ht="12.75">
      <c r="A20" s="59"/>
      <c r="B20" s="58" t="s">
        <v>68</v>
      </c>
      <c r="C20" s="7">
        <v>405</v>
      </c>
      <c r="D20" s="48"/>
      <c r="E20" s="48"/>
      <c r="F20" s="24"/>
    </row>
    <row r="21" spans="1:6" ht="12.75">
      <c r="A21" s="59"/>
      <c r="B21" s="3" t="s">
        <v>69</v>
      </c>
      <c r="C21" s="7">
        <v>406</v>
      </c>
      <c r="D21" s="48">
        <v>22240</v>
      </c>
      <c r="E21" s="48">
        <v>9137</v>
      </c>
      <c r="F21" s="24">
        <f>SUM(D21/E21)</f>
        <v>2.4340593192513955</v>
      </c>
    </row>
    <row r="22" spans="1:6" ht="30.75" customHeight="1">
      <c r="A22" s="59"/>
      <c r="B22" s="61" t="s">
        <v>239</v>
      </c>
      <c r="C22" s="62">
        <v>407</v>
      </c>
      <c r="D22" s="38">
        <f>SUM(D23:D33)</f>
        <v>44562</v>
      </c>
      <c r="E22" s="38">
        <f>SUM(E23:E33)</f>
        <v>8261</v>
      </c>
      <c r="F22" s="24">
        <f>SUM(D22/E22)</f>
        <v>5.394262195860065</v>
      </c>
    </row>
    <row r="23" spans="1:6" ht="12.75">
      <c r="A23" s="59"/>
      <c r="B23" s="3" t="s">
        <v>70</v>
      </c>
      <c r="C23" s="7">
        <v>408</v>
      </c>
      <c r="D23" s="48">
        <v>26803</v>
      </c>
      <c r="E23" s="48"/>
      <c r="F23" s="24"/>
    </row>
    <row r="24" spans="1:6" ht="12.75">
      <c r="A24" s="59"/>
      <c r="B24" s="3" t="s">
        <v>71</v>
      </c>
      <c r="C24" s="7">
        <v>409</v>
      </c>
      <c r="D24" s="48"/>
      <c r="E24" s="48"/>
      <c r="F24" s="24"/>
    </row>
    <row r="25" spans="1:6" ht="12.75">
      <c r="A25" s="59"/>
      <c r="B25" s="3" t="s">
        <v>72</v>
      </c>
      <c r="C25" s="7">
        <v>410</v>
      </c>
      <c r="D25" s="48"/>
      <c r="E25" s="48"/>
      <c r="F25" s="24"/>
    </row>
    <row r="26" spans="1:6" ht="12.75">
      <c r="A26" s="59"/>
      <c r="B26" s="3" t="s">
        <v>73</v>
      </c>
      <c r="C26" s="7">
        <v>411</v>
      </c>
      <c r="D26" s="48"/>
      <c r="E26" s="48"/>
      <c r="F26" s="24"/>
    </row>
    <row r="27" spans="1:6" ht="12.75">
      <c r="A27" s="59"/>
      <c r="B27" s="3" t="s">
        <v>74</v>
      </c>
      <c r="C27" s="7">
        <v>412</v>
      </c>
      <c r="D27" s="48"/>
      <c r="E27" s="48"/>
      <c r="F27" s="24"/>
    </row>
    <row r="28" spans="1:6" ht="12.75">
      <c r="A28" s="59"/>
      <c r="B28" s="3" t="s">
        <v>75</v>
      </c>
      <c r="C28" s="7">
        <v>413</v>
      </c>
      <c r="D28" s="48">
        <v>65</v>
      </c>
      <c r="E28" s="48"/>
      <c r="F28" s="24"/>
    </row>
    <row r="29" spans="1:6" ht="12.75">
      <c r="A29" s="59"/>
      <c r="B29" s="3" t="s">
        <v>76</v>
      </c>
      <c r="C29" s="7">
        <v>414</v>
      </c>
      <c r="D29" s="48">
        <v>819</v>
      </c>
      <c r="E29" s="48"/>
      <c r="F29" s="24"/>
    </row>
    <row r="30" spans="1:6" ht="12.75">
      <c r="A30" s="59"/>
      <c r="B30" s="3" t="s">
        <v>77</v>
      </c>
      <c r="C30" s="7">
        <v>415</v>
      </c>
      <c r="D30" s="48">
        <v>744</v>
      </c>
      <c r="E30" s="48">
        <v>1071</v>
      </c>
      <c r="F30" s="24">
        <f>SUM(D30/E30)</f>
        <v>0.6946778711484594</v>
      </c>
    </row>
    <row r="31" spans="1:6" ht="12.75">
      <c r="A31" s="59"/>
      <c r="B31" s="3" t="s">
        <v>78</v>
      </c>
      <c r="C31" s="62">
        <v>416</v>
      </c>
      <c r="D31" s="48">
        <v>16131</v>
      </c>
      <c r="E31" s="48">
        <v>7190</v>
      </c>
      <c r="F31" s="24">
        <f>SUM(D31/E31)</f>
        <v>2.2435326842837275</v>
      </c>
    </row>
    <row r="32" spans="1:6" ht="12.75">
      <c r="A32" s="59"/>
      <c r="B32" s="3" t="s">
        <v>79</v>
      </c>
      <c r="C32" s="7">
        <v>417</v>
      </c>
      <c r="D32" s="48"/>
      <c r="E32" s="48"/>
      <c r="F32" s="24"/>
    </row>
    <row r="33" spans="1:6" ht="12.75">
      <c r="A33" s="59"/>
      <c r="B33" s="3" t="s">
        <v>80</v>
      </c>
      <c r="C33" s="7">
        <v>418</v>
      </c>
      <c r="D33" s="48"/>
      <c r="E33" s="48"/>
      <c r="F33" s="24"/>
    </row>
    <row r="34" spans="1:6" ht="22.5" customHeight="1">
      <c r="A34" s="59"/>
      <c r="B34" s="54" t="s">
        <v>81</v>
      </c>
      <c r="C34" s="7">
        <v>419</v>
      </c>
      <c r="D34" s="48">
        <f>D16-D22</f>
        <v>6290</v>
      </c>
      <c r="E34" s="48">
        <f>E16-E22</f>
        <v>19505</v>
      </c>
      <c r="F34" s="24">
        <v>0</v>
      </c>
    </row>
    <row r="35" spans="1:6" ht="12.75">
      <c r="A35" s="59"/>
      <c r="B35" s="54" t="s">
        <v>82</v>
      </c>
      <c r="C35" s="7">
        <v>420</v>
      </c>
      <c r="D35" s="38">
        <v>0</v>
      </c>
      <c r="E35" s="38"/>
      <c r="F35" s="24">
        <v>0</v>
      </c>
    </row>
    <row r="36" spans="1:6" ht="22.5">
      <c r="A36" s="59"/>
      <c r="B36" s="43" t="s">
        <v>83</v>
      </c>
      <c r="C36" s="7">
        <v>421</v>
      </c>
      <c r="D36" s="38">
        <f>D37+D38</f>
        <v>0</v>
      </c>
      <c r="E36" s="38">
        <f>E37+E38</f>
        <v>0</v>
      </c>
      <c r="F36" s="28">
        <v>0</v>
      </c>
    </row>
    <row r="37" spans="1:6" ht="12.75">
      <c r="A37" s="59"/>
      <c r="B37" s="3" t="s">
        <v>85</v>
      </c>
      <c r="C37" s="7">
        <v>422</v>
      </c>
      <c r="D37" s="48"/>
      <c r="E37" s="48"/>
      <c r="F37" s="28">
        <v>0</v>
      </c>
    </row>
    <row r="38" spans="1:6" ht="12.75">
      <c r="A38" s="59"/>
      <c r="B38" s="3" t="s">
        <v>86</v>
      </c>
      <c r="C38" s="7">
        <v>423</v>
      </c>
      <c r="D38" s="63"/>
      <c r="E38" s="63"/>
      <c r="F38" s="24"/>
    </row>
    <row r="39" spans="1:6" ht="22.5">
      <c r="A39" s="59"/>
      <c r="B39" s="43" t="s">
        <v>84</v>
      </c>
      <c r="C39" s="7">
        <v>424</v>
      </c>
      <c r="D39" s="64">
        <f>SUM(D40:D43)</f>
        <v>0</v>
      </c>
      <c r="E39" s="64">
        <f>SUM(E40:E43)</f>
        <v>0</v>
      </c>
      <c r="F39" s="28">
        <v>0</v>
      </c>
    </row>
    <row r="40" spans="1:6" ht="12.75">
      <c r="A40" s="59"/>
      <c r="B40" s="3" t="s">
        <v>87</v>
      </c>
      <c r="C40" s="62">
        <v>425</v>
      </c>
      <c r="D40" s="48"/>
      <c r="E40" s="48"/>
      <c r="F40" s="24"/>
    </row>
    <row r="41" spans="1:6" ht="12.75">
      <c r="A41" s="59"/>
      <c r="B41" s="3" t="s">
        <v>88</v>
      </c>
      <c r="C41" s="7">
        <v>426</v>
      </c>
      <c r="D41" s="48"/>
      <c r="E41" s="48"/>
      <c r="F41" s="24"/>
    </row>
    <row r="42" spans="1:6" ht="12.75">
      <c r="A42" s="59"/>
      <c r="B42" s="58" t="s">
        <v>89</v>
      </c>
      <c r="C42" s="7">
        <v>427</v>
      </c>
      <c r="D42" s="48"/>
      <c r="E42" s="48"/>
      <c r="F42" s="24"/>
    </row>
    <row r="43" spans="1:6" ht="12.75">
      <c r="A43" s="59"/>
      <c r="B43" s="3" t="s">
        <v>90</v>
      </c>
      <c r="C43" s="7">
        <v>428</v>
      </c>
      <c r="D43" s="48"/>
      <c r="E43" s="48"/>
      <c r="F43" s="24"/>
    </row>
    <row r="44" spans="1:6" ht="12.75">
      <c r="A44" s="59"/>
      <c r="B44" s="54" t="s">
        <v>91</v>
      </c>
      <c r="C44" s="7">
        <v>429</v>
      </c>
      <c r="D44" s="48">
        <f>D36-D39</f>
        <v>0</v>
      </c>
      <c r="E44" s="48">
        <f>E36-E39</f>
        <v>0</v>
      </c>
      <c r="F44" s="28">
        <v>0</v>
      </c>
    </row>
    <row r="45" spans="1:6" ht="12.75">
      <c r="A45" s="59"/>
      <c r="B45" s="54" t="s">
        <v>92</v>
      </c>
      <c r="C45" s="7">
        <v>430</v>
      </c>
      <c r="D45" s="48">
        <f>D39-D36</f>
        <v>0</v>
      </c>
      <c r="E45" s="48">
        <f>E39-E36</f>
        <v>0</v>
      </c>
      <c r="F45" s="28">
        <v>0</v>
      </c>
    </row>
    <row r="46" spans="1:6" ht="12.75">
      <c r="A46" s="59"/>
      <c r="B46" s="43" t="s">
        <v>93</v>
      </c>
      <c r="C46" s="7">
        <v>431</v>
      </c>
      <c r="D46" s="63">
        <f>D16+D36</f>
        <v>50852</v>
      </c>
      <c r="E46" s="63">
        <f>E16+E36</f>
        <v>27766</v>
      </c>
      <c r="F46" s="24">
        <f>SUM(D46/E46)</f>
        <v>1.8314485341784916</v>
      </c>
    </row>
    <row r="47" spans="1:6" ht="12.75">
      <c r="A47" s="59"/>
      <c r="B47" s="43" t="s">
        <v>94</v>
      </c>
      <c r="C47" s="7">
        <v>432</v>
      </c>
      <c r="D47" s="63">
        <f>D22+D39</f>
        <v>44562</v>
      </c>
      <c r="E47" s="63">
        <f>E22+E39</f>
        <v>8261</v>
      </c>
      <c r="F47" s="24">
        <f>SUM(D47/E47)</f>
        <v>5.394262195860065</v>
      </c>
    </row>
    <row r="48" spans="1:6" ht="12.75">
      <c r="A48" s="59"/>
      <c r="B48" s="43" t="s">
        <v>95</v>
      </c>
      <c r="C48" s="7">
        <v>433</v>
      </c>
      <c r="D48" s="63">
        <f>D46-D47</f>
        <v>6290</v>
      </c>
      <c r="E48" s="63">
        <f>E46-E47</f>
        <v>19505</v>
      </c>
      <c r="F48" s="24"/>
    </row>
    <row r="49" spans="1:6" ht="12.75">
      <c r="A49" s="59"/>
      <c r="B49" s="43" t="s">
        <v>96</v>
      </c>
      <c r="C49" s="62">
        <v>434</v>
      </c>
      <c r="D49" s="63"/>
      <c r="E49" s="63"/>
      <c r="F49" s="24"/>
    </row>
    <row r="50" spans="1:6" ht="12.75">
      <c r="A50" s="59"/>
      <c r="B50" s="65" t="s">
        <v>97</v>
      </c>
      <c r="C50" s="7">
        <v>435</v>
      </c>
      <c r="D50" s="63">
        <v>279759</v>
      </c>
      <c r="E50" s="63">
        <v>9171</v>
      </c>
      <c r="F50" s="24">
        <f>D50/E50</f>
        <v>30.50474321229964</v>
      </c>
    </row>
    <row r="51" spans="1:6" ht="22.5">
      <c r="A51" s="59"/>
      <c r="B51" s="26" t="s">
        <v>98</v>
      </c>
      <c r="C51" s="7">
        <v>436</v>
      </c>
      <c r="D51" s="63"/>
      <c r="E51" s="63"/>
      <c r="F51" s="24"/>
    </row>
    <row r="52" spans="2:6" ht="22.5">
      <c r="B52" s="60" t="s">
        <v>99</v>
      </c>
      <c r="C52" s="7">
        <v>437</v>
      </c>
      <c r="D52" s="46"/>
      <c r="E52" s="46"/>
      <c r="F52" s="24"/>
    </row>
    <row r="53" spans="2:6" ht="22.5">
      <c r="B53" s="43" t="s">
        <v>100</v>
      </c>
      <c r="C53" s="7">
        <v>438</v>
      </c>
      <c r="D53" s="28">
        <f>D48+D50</f>
        <v>286049</v>
      </c>
      <c r="E53" s="28">
        <f>E48+E50</f>
        <v>28676</v>
      </c>
      <c r="F53" s="24">
        <f>SUM(D53/E53)</f>
        <v>9.975205746966104</v>
      </c>
    </row>
    <row r="54" ht="12.75">
      <c r="B54" s="4"/>
    </row>
    <row r="55" spans="5:9" ht="12.75">
      <c r="E55" s="45"/>
      <c r="F55" s="4"/>
      <c r="G55" s="4"/>
      <c r="H55" s="4"/>
      <c r="I55" s="4"/>
    </row>
    <row r="56" spans="1:9" ht="22.5" customHeight="1">
      <c r="A56" s="4"/>
      <c r="B56" s="131" t="s">
        <v>455</v>
      </c>
      <c r="C56" s="131"/>
      <c r="D56" s="95" t="s">
        <v>342</v>
      </c>
      <c r="E56" s="95"/>
      <c r="F56" s="95"/>
      <c r="G56" s="4"/>
      <c r="H56" s="4"/>
      <c r="I56" s="4"/>
    </row>
    <row r="57" spans="1:9" ht="12.75">
      <c r="A57" s="4" t="s">
        <v>453</v>
      </c>
      <c r="B57" s="132" t="s">
        <v>454</v>
      </c>
      <c r="C57" s="132" t="s">
        <v>441</v>
      </c>
      <c r="D57" s="39"/>
      <c r="E57" s="39"/>
      <c r="F57" s="69"/>
      <c r="G57" s="4"/>
      <c r="H57" s="4"/>
      <c r="I57" s="4"/>
    </row>
    <row r="58" spans="4:9" ht="12.75">
      <c r="D58" s="44"/>
      <c r="E58" s="45"/>
      <c r="F58" s="4"/>
      <c r="G58" s="4"/>
      <c r="H58" s="4"/>
      <c r="I58" s="4"/>
    </row>
    <row r="59" spans="6:9" ht="12.75">
      <c r="F59" s="4"/>
      <c r="G59" s="4"/>
      <c r="H59" s="4"/>
      <c r="I59" s="4"/>
    </row>
    <row r="60" ht="12.75">
      <c r="D60">
        <v>286049</v>
      </c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70" t="s">
        <v>443</v>
      </c>
      <c r="B1" s="70"/>
    </row>
    <row r="2" spans="1:2" ht="12.75">
      <c r="A2" s="70" t="s">
        <v>444</v>
      </c>
      <c r="B2" s="70"/>
    </row>
    <row r="3" spans="1:2" ht="12.75">
      <c r="A3" s="70" t="s">
        <v>445</v>
      </c>
      <c r="B3" s="70"/>
    </row>
    <row r="4" spans="1:2" ht="12.75">
      <c r="A4" s="70" t="s">
        <v>449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9" spans="1:5" ht="12.75">
      <c r="A9" s="91" t="s">
        <v>178</v>
      </c>
      <c r="B9" s="91"/>
      <c r="C9" s="91"/>
      <c r="D9" s="91"/>
      <c r="E9" s="91"/>
    </row>
    <row r="10" spans="1:5" ht="12.75">
      <c r="A10" s="91" t="s">
        <v>457</v>
      </c>
      <c r="B10" s="91"/>
      <c r="C10" s="91"/>
      <c r="D10" s="91"/>
      <c r="E10" s="91"/>
    </row>
    <row r="11" spans="2:4" ht="12.75">
      <c r="B11" s="106"/>
      <c r="C11" s="106"/>
      <c r="D11" s="106"/>
    </row>
    <row r="12" ht="12.75">
      <c r="E12" s="4" t="s">
        <v>55</v>
      </c>
    </row>
    <row r="13" spans="1:5" ht="22.5">
      <c r="A13" s="6" t="s">
        <v>161</v>
      </c>
      <c r="B13" s="6" t="s">
        <v>179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7" t="s">
        <v>6</v>
      </c>
      <c r="B15" s="25" t="s">
        <v>181</v>
      </c>
      <c r="C15" s="7">
        <v>501</v>
      </c>
      <c r="D15" s="36"/>
      <c r="E15" s="36"/>
    </row>
    <row r="16" spans="1:5" ht="12.75">
      <c r="A16" s="7">
        <v>1</v>
      </c>
      <c r="B16" s="2" t="s">
        <v>182</v>
      </c>
      <c r="C16" s="7">
        <v>502</v>
      </c>
      <c r="D16" s="28">
        <f>'izvj. o promjenama neto imovine'!D27</f>
        <v>1736817</v>
      </c>
      <c r="E16" s="28">
        <f>'izvj. o promjenama neto imovine'!E27</f>
        <v>1421621</v>
      </c>
    </row>
    <row r="17" spans="1:5" ht="12.75">
      <c r="A17" s="7">
        <v>2</v>
      </c>
      <c r="B17" s="2" t="s">
        <v>174</v>
      </c>
      <c r="C17" s="7">
        <v>503</v>
      </c>
      <c r="D17" s="28">
        <v>2548232</v>
      </c>
      <c r="E17" s="28">
        <v>2248232</v>
      </c>
    </row>
    <row r="18" spans="1:5" ht="17.25" customHeight="1">
      <c r="A18" s="7">
        <v>3</v>
      </c>
      <c r="B18" s="3" t="s">
        <v>183</v>
      </c>
      <c r="C18" s="7">
        <v>504</v>
      </c>
      <c r="D18" s="24">
        <f>D16/D17</f>
        <v>0.6815772661201963</v>
      </c>
      <c r="E18" s="24">
        <f>E16/E17</f>
        <v>0.6323284251803195</v>
      </c>
    </row>
    <row r="19" spans="1:5" ht="12.75">
      <c r="A19" s="66" t="s">
        <v>5</v>
      </c>
      <c r="B19" s="25" t="s">
        <v>184</v>
      </c>
      <c r="C19" s="7">
        <v>505</v>
      </c>
      <c r="D19" s="28"/>
      <c r="E19" s="28"/>
    </row>
    <row r="20" spans="1:5" ht="15" customHeight="1">
      <c r="A20" s="8">
        <v>1</v>
      </c>
      <c r="B20" s="3" t="s">
        <v>185</v>
      </c>
      <c r="C20" s="7">
        <v>506</v>
      </c>
      <c r="D20" s="28">
        <f>'izvj. o promjenama neto imovine'!D28</f>
        <v>1754656</v>
      </c>
      <c r="E20" s="28">
        <f>'izvj. o promjenama neto imovine'!E28</f>
        <v>1469805</v>
      </c>
    </row>
    <row r="21" spans="1:5" ht="12.75">
      <c r="A21" s="8">
        <v>2</v>
      </c>
      <c r="B21" s="10" t="s">
        <v>173</v>
      </c>
      <c r="C21" s="7">
        <v>507</v>
      </c>
      <c r="D21" s="28">
        <v>2548232</v>
      </c>
      <c r="E21" s="28">
        <v>2248232</v>
      </c>
    </row>
    <row r="22" spans="1:5" ht="12.75">
      <c r="A22" s="8">
        <v>3</v>
      </c>
      <c r="B22" s="2" t="s">
        <v>186</v>
      </c>
      <c r="C22" s="7">
        <v>508</v>
      </c>
      <c r="D22" s="24">
        <f>D20/D21</f>
        <v>0.6885778061024271</v>
      </c>
      <c r="E22" s="24">
        <f>E20/E21</f>
        <v>0.6537603770429387</v>
      </c>
    </row>
    <row r="23" spans="1:5" ht="12.75">
      <c r="A23" s="66" t="s">
        <v>180</v>
      </c>
      <c r="B23" s="25" t="s">
        <v>187</v>
      </c>
      <c r="C23" s="7">
        <v>509</v>
      </c>
      <c r="D23" s="28"/>
      <c r="E23" s="28"/>
    </row>
    <row r="24" spans="1:5" ht="12.75">
      <c r="A24" s="8">
        <v>1</v>
      </c>
      <c r="B24" s="2" t="s">
        <v>188</v>
      </c>
      <c r="C24" s="7">
        <v>510</v>
      </c>
      <c r="D24" s="24">
        <v>0.03</v>
      </c>
      <c r="E24" s="24">
        <v>0.03</v>
      </c>
    </row>
    <row r="25" spans="1:5" ht="12.75">
      <c r="A25" s="8">
        <v>2</v>
      </c>
      <c r="B25" s="2" t="s">
        <v>189</v>
      </c>
      <c r="C25" s="7">
        <v>511</v>
      </c>
      <c r="D25" s="28"/>
      <c r="E25" s="28"/>
    </row>
    <row r="26" spans="1:5" ht="12.75">
      <c r="A26" s="8">
        <v>3</v>
      </c>
      <c r="B26" s="2" t="s">
        <v>190</v>
      </c>
      <c r="C26" s="7">
        <v>512</v>
      </c>
      <c r="D26" s="28"/>
      <c r="E26" s="28"/>
    </row>
    <row r="27" spans="1:5" ht="12.75">
      <c r="A27" s="8">
        <v>4</v>
      </c>
      <c r="B27" s="2" t="s">
        <v>191</v>
      </c>
      <c r="C27" s="7">
        <v>513</v>
      </c>
      <c r="D27" s="28"/>
      <c r="E27" s="28"/>
    </row>
    <row r="28" spans="1:5" ht="12.75">
      <c r="A28" s="12"/>
      <c r="B28" s="13"/>
      <c r="C28" s="14"/>
      <c r="D28" s="13"/>
      <c r="E28" s="13"/>
    </row>
    <row r="29" spans="1:10" ht="26.25" customHeight="1">
      <c r="A29" s="134" t="s">
        <v>459</v>
      </c>
      <c r="B29" s="134"/>
      <c r="C29" s="134"/>
      <c r="D29" s="95" t="s">
        <v>342</v>
      </c>
      <c r="E29" s="95"/>
      <c r="F29" s="4"/>
      <c r="G29" s="4"/>
      <c r="H29" s="4"/>
      <c r="I29" s="4"/>
      <c r="J29" s="4"/>
    </row>
    <row r="30" spans="1:10" ht="12.75">
      <c r="A30" s="70" t="s">
        <v>458</v>
      </c>
      <c r="F30" s="4"/>
      <c r="G30" s="4"/>
      <c r="H30" s="4"/>
      <c r="I30" s="4"/>
      <c r="J30" s="4"/>
    </row>
    <row r="31" spans="2:10" ht="12.75">
      <c r="B31" s="15"/>
      <c r="D31" s="50"/>
      <c r="E31" s="51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106"/>
      <c r="E50" s="106"/>
    </row>
  </sheetData>
  <sheetProtection/>
  <mergeCells count="6">
    <mergeCell ref="A29:C29"/>
    <mergeCell ref="B11:D11"/>
    <mergeCell ref="D50:E50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1" sqref="A31:C31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2" ht="12.75">
      <c r="A1" s="70" t="s">
        <v>443</v>
      </c>
      <c r="B1" s="70"/>
    </row>
    <row r="2" spans="1:2" ht="12.75">
      <c r="A2" s="70" t="s">
        <v>444</v>
      </c>
      <c r="B2" s="70"/>
    </row>
    <row r="3" spans="1:2" ht="12.75">
      <c r="A3" s="70" t="s">
        <v>445</v>
      </c>
      <c r="B3" s="70"/>
    </row>
    <row r="4" spans="1:2" ht="12.75">
      <c r="A4" s="70" t="s">
        <v>449</v>
      </c>
      <c r="B4" s="70"/>
    </row>
    <row r="5" spans="1:2" ht="12.75">
      <c r="A5" s="70" t="s">
        <v>438</v>
      </c>
      <c r="B5" s="70"/>
    </row>
    <row r="6" spans="1:2" ht="12" customHeight="1">
      <c r="A6" s="70" t="s">
        <v>439</v>
      </c>
      <c r="B6" s="70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91" t="s">
        <v>108</v>
      </c>
      <c r="B13" s="91"/>
      <c r="C13" s="91"/>
      <c r="D13" s="91"/>
      <c r="E13" s="18"/>
      <c r="F13" s="18"/>
      <c r="G13" s="18"/>
    </row>
    <row r="14" spans="1:7" ht="12.75">
      <c r="A14" s="91" t="s">
        <v>109</v>
      </c>
      <c r="B14" s="91"/>
      <c r="C14" s="91"/>
      <c r="D14" s="91"/>
      <c r="E14" s="18"/>
      <c r="F14" s="18"/>
      <c r="G14" s="18"/>
    </row>
    <row r="15" spans="1:4" ht="12.75">
      <c r="A15" s="92" t="s">
        <v>446</v>
      </c>
      <c r="B15" s="101"/>
      <c r="C15" s="101"/>
      <c r="D15" s="101"/>
    </row>
    <row r="17" spans="1:4" ht="22.5">
      <c r="A17" s="6" t="s">
        <v>161</v>
      </c>
      <c r="B17" s="6" t="s">
        <v>175</v>
      </c>
      <c r="C17" s="6" t="s">
        <v>193</v>
      </c>
      <c r="D17" s="6" t="s">
        <v>201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203</v>
      </c>
      <c r="C19" s="30">
        <v>350573</v>
      </c>
      <c r="D19" s="29">
        <v>20.085</v>
      </c>
    </row>
    <row r="20" spans="1:4" ht="12.75">
      <c r="A20" s="8">
        <v>2</v>
      </c>
      <c r="B20" s="2" t="s">
        <v>204</v>
      </c>
      <c r="C20" s="30">
        <v>483956</v>
      </c>
      <c r="D20" s="29">
        <v>27.7267</v>
      </c>
    </row>
    <row r="21" spans="1:4" ht="12.75">
      <c r="A21" s="8">
        <v>3</v>
      </c>
      <c r="B21" s="2" t="s">
        <v>194</v>
      </c>
      <c r="C21" s="30">
        <v>0</v>
      </c>
      <c r="D21" s="29">
        <f>C21/C25*100</f>
        <v>0</v>
      </c>
    </row>
    <row r="22" spans="1:4" ht="12.75">
      <c r="A22" s="8">
        <v>4</v>
      </c>
      <c r="B22" s="2" t="s">
        <v>50</v>
      </c>
      <c r="C22" s="30">
        <v>570000</v>
      </c>
      <c r="D22" s="29">
        <v>32.6563</v>
      </c>
    </row>
    <row r="23" spans="1:4" ht="12.75">
      <c r="A23" s="8">
        <v>5</v>
      </c>
      <c r="B23" s="2" t="s">
        <v>205</v>
      </c>
      <c r="C23" s="30">
        <v>286049</v>
      </c>
      <c r="D23" s="29">
        <v>16.3882</v>
      </c>
    </row>
    <row r="24" spans="1:4" ht="12.75">
      <c r="A24" s="8">
        <v>6</v>
      </c>
      <c r="B24" s="2" t="s">
        <v>206</v>
      </c>
      <c r="C24" s="30">
        <v>0</v>
      </c>
      <c r="D24" s="29">
        <v>0</v>
      </c>
    </row>
    <row r="25" spans="1:4" ht="12.75">
      <c r="A25" s="1"/>
      <c r="B25" s="2" t="s">
        <v>202</v>
      </c>
      <c r="C25" s="30">
        <f>C19+C20+C22+C23</f>
        <v>1690578</v>
      </c>
      <c r="D25" s="29">
        <v>96.8563</v>
      </c>
    </row>
    <row r="29" ht="12.75">
      <c r="B29" s="4"/>
    </row>
    <row r="30" spans="1:10" ht="26.25" customHeight="1">
      <c r="A30" s="4" t="s">
        <v>240</v>
      </c>
      <c r="B30" s="94" t="s">
        <v>442</v>
      </c>
      <c r="C30" s="94"/>
      <c r="D30" s="95" t="s">
        <v>342</v>
      </c>
      <c r="E30" s="95"/>
      <c r="F30" s="4"/>
      <c r="G30" s="4"/>
      <c r="H30" s="4"/>
      <c r="I30" s="4"/>
      <c r="J30" s="4"/>
    </row>
    <row r="31" spans="1:10" ht="12.75">
      <c r="A31" s="107" t="s">
        <v>460</v>
      </c>
      <c r="B31" s="107"/>
      <c r="C31" s="107"/>
      <c r="D31" s="39"/>
      <c r="E31" s="39"/>
      <c r="F31" s="4"/>
      <c r="G31" s="4"/>
      <c r="H31" s="4"/>
      <c r="I31" s="4"/>
      <c r="J31" s="4"/>
    </row>
    <row r="32" spans="2:7" ht="12.75">
      <c r="B32" s="68"/>
      <c r="C32" s="4"/>
      <c r="D32" s="4"/>
      <c r="E32" s="4"/>
      <c r="F32" s="4"/>
      <c r="G32" s="4"/>
    </row>
  </sheetData>
  <sheetProtection/>
  <mergeCells count="6">
    <mergeCell ref="A31:C31"/>
    <mergeCell ref="A15:D15"/>
    <mergeCell ref="B30:C30"/>
    <mergeCell ref="D30:E30"/>
    <mergeCell ref="A13:D13"/>
    <mergeCell ref="A14:D14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" sqref="B1:E6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8" ht="12.75">
      <c r="A1" s="4"/>
      <c r="B1" s="70" t="s">
        <v>443</v>
      </c>
      <c r="C1" s="70"/>
      <c r="H1" s="4"/>
    </row>
    <row r="2" spans="1:8" ht="12.75">
      <c r="A2" s="4"/>
      <c r="B2" s="70" t="s">
        <v>444</v>
      </c>
      <c r="C2" s="70"/>
      <c r="H2" s="4"/>
    </row>
    <row r="3" spans="1:8" ht="12.75">
      <c r="A3" s="4"/>
      <c r="B3" s="70" t="s">
        <v>445</v>
      </c>
      <c r="C3" s="70"/>
      <c r="H3" s="4"/>
    </row>
    <row r="4" spans="1:8" ht="12.75">
      <c r="A4" s="4"/>
      <c r="B4" s="70" t="s">
        <v>449</v>
      </c>
      <c r="C4" s="70"/>
      <c r="H4" s="4"/>
    </row>
    <row r="5" spans="1:3" ht="12.75">
      <c r="A5" s="4"/>
      <c r="B5" s="70" t="s">
        <v>438</v>
      </c>
      <c r="C5" s="70"/>
    </row>
    <row r="6" spans="1:3" ht="12.75">
      <c r="A6" s="4"/>
      <c r="B6" s="70" t="s">
        <v>439</v>
      </c>
      <c r="C6" s="70"/>
    </row>
    <row r="7" spans="1:3" ht="12.75">
      <c r="A7" s="4"/>
      <c r="B7" s="70"/>
      <c r="C7" s="70"/>
    </row>
    <row r="8" spans="1:9" ht="12.75">
      <c r="A8" s="114" t="s">
        <v>111</v>
      </c>
      <c r="B8" s="114"/>
      <c r="C8" s="114"/>
      <c r="D8" s="114"/>
      <c r="E8" s="114"/>
      <c r="F8" s="114"/>
      <c r="G8" s="114"/>
      <c r="H8" s="114"/>
      <c r="I8" s="114"/>
    </row>
    <row r="9" spans="1:9" ht="12.75">
      <c r="A9" s="114" t="s">
        <v>110</v>
      </c>
      <c r="B9" s="114"/>
      <c r="C9" s="114"/>
      <c r="D9" s="114"/>
      <c r="E9" s="114"/>
      <c r="F9" s="114"/>
      <c r="G9" s="114"/>
      <c r="H9" s="114"/>
      <c r="I9" s="114"/>
    </row>
    <row r="10" spans="2:9" ht="12.75">
      <c r="B10" s="34" t="s">
        <v>112</v>
      </c>
      <c r="C10" s="4"/>
      <c r="D10" s="4"/>
      <c r="E10" s="4"/>
      <c r="F10" s="4"/>
      <c r="G10" s="4"/>
      <c r="H10" s="4"/>
      <c r="I10" s="4"/>
    </row>
    <row r="11" spans="2:9" ht="56.25">
      <c r="B11" s="112" t="s">
        <v>1</v>
      </c>
      <c r="C11" s="113"/>
      <c r="D11" s="6" t="s">
        <v>197</v>
      </c>
      <c r="E11" s="6" t="s">
        <v>195</v>
      </c>
      <c r="F11" s="6" t="s">
        <v>198</v>
      </c>
      <c r="G11" s="6" t="s">
        <v>199</v>
      </c>
      <c r="H11" s="6" t="s">
        <v>196</v>
      </c>
      <c r="I11" s="6" t="s">
        <v>200</v>
      </c>
    </row>
    <row r="12" spans="2:9" ht="12.75">
      <c r="B12" s="108"/>
      <c r="C12" s="109"/>
      <c r="D12" s="1"/>
      <c r="E12" s="1"/>
      <c r="F12" s="1"/>
      <c r="G12" s="1"/>
      <c r="H12" s="1"/>
      <c r="I12" s="1"/>
    </row>
    <row r="13" spans="2:9" ht="12.75">
      <c r="B13" s="108"/>
      <c r="C13" s="109"/>
      <c r="D13" s="1"/>
      <c r="E13" s="1"/>
      <c r="F13" s="1"/>
      <c r="G13" s="1"/>
      <c r="H13" s="1"/>
      <c r="I13" s="1"/>
    </row>
    <row r="14" spans="2:9" ht="12.75">
      <c r="B14" s="108"/>
      <c r="C14" s="109"/>
      <c r="D14" s="1"/>
      <c r="E14" s="1"/>
      <c r="F14" s="1"/>
      <c r="G14" s="1"/>
      <c r="H14" s="1"/>
      <c r="I14" s="1"/>
    </row>
    <row r="15" spans="2:9" ht="12.75">
      <c r="B15" s="110" t="s">
        <v>207</v>
      </c>
      <c r="C15" s="111"/>
      <c r="D15" s="1"/>
      <c r="E15" s="1"/>
      <c r="F15" s="1"/>
      <c r="G15" s="1"/>
      <c r="H15" s="1"/>
      <c r="I15" s="1"/>
    </row>
    <row r="17" ht="12.75">
      <c r="B17" s="34" t="s">
        <v>113</v>
      </c>
    </row>
    <row r="18" spans="2:9" ht="45">
      <c r="B18" s="112" t="s">
        <v>1</v>
      </c>
      <c r="C18" s="113"/>
      <c r="D18" s="112" t="s">
        <v>195</v>
      </c>
      <c r="E18" s="113"/>
      <c r="F18" s="112" t="s">
        <v>198</v>
      </c>
      <c r="G18" s="113"/>
      <c r="H18" s="6" t="s">
        <v>209</v>
      </c>
      <c r="I18" s="20" t="s">
        <v>208</v>
      </c>
    </row>
    <row r="19" spans="2:9" ht="12.75">
      <c r="B19" s="108"/>
      <c r="C19" s="109"/>
      <c r="D19" s="108"/>
      <c r="E19" s="109"/>
      <c r="F19" s="108"/>
      <c r="G19" s="109"/>
      <c r="H19" s="22"/>
      <c r="I19" s="21"/>
    </row>
    <row r="20" spans="2:9" ht="12.75">
      <c r="B20" s="108"/>
      <c r="C20" s="109"/>
      <c r="D20" s="108"/>
      <c r="E20" s="109"/>
      <c r="F20" s="108"/>
      <c r="G20" s="109"/>
      <c r="H20" s="22"/>
      <c r="I20" s="21"/>
    </row>
    <row r="23" spans="1:11" ht="31.5" customHeight="1">
      <c r="A23" s="4" t="s">
        <v>240</v>
      </c>
      <c r="C23" s="135" t="s">
        <v>106</v>
      </c>
      <c r="D23" s="135"/>
      <c r="E23" s="135"/>
      <c r="F23" s="135"/>
      <c r="G23" s="135"/>
      <c r="H23" s="135" t="s">
        <v>107</v>
      </c>
      <c r="I23" s="135"/>
      <c r="J23" s="95" t="s">
        <v>342</v>
      </c>
      <c r="K23" s="95"/>
    </row>
    <row r="24" spans="1:13" ht="12.75">
      <c r="A24" s="70" t="s">
        <v>461</v>
      </c>
      <c r="B24" s="4"/>
      <c r="C24" s="4"/>
      <c r="D24" s="136"/>
      <c r="E24" s="136"/>
      <c r="F24" s="136"/>
      <c r="G24" s="19"/>
      <c r="J24" s="50"/>
      <c r="K24" s="51"/>
      <c r="L24" s="41"/>
      <c r="M24" s="41"/>
    </row>
    <row r="25" spans="7:9" ht="12.75">
      <c r="G25" s="19"/>
      <c r="H25" s="17"/>
      <c r="I25" s="19"/>
    </row>
  </sheetData>
  <sheetProtection/>
  <mergeCells count="20">
    <mergeCell ref="B14:C14"/>
    <mergeCell ref="F18:G18"/>
    <mergeCell ref="J23:K23"/>
    <mergeCell ref="F20:G20"/>
    <mergeCell ref="A8:I8"/>
    <mergeCell ref="A9:I9"/>
    <mergeCell ref="C23:G23"/>
    <mergeCell ref="H23:I23"/>
    <mergeCell ref="D20:E20"/>
    <mergeCell ref="B11:C11"/>
    <mergeCell ref="D24:F24"/>
    <mergeCell ref="B20:C20"/>
    <mergeCell ref="F19:G19"/>
    <mergeCell ref="B12:C12"/>
    <mergeCell ref="B13:C13"/>
    <mergeCell ref="B15:C15"/>
    <mergeCell ref="B19:C19"/>
    <mergeCell ref="D19:E19"/>
    <mergeCell ref="D18:E18"/>
    <mergeCell ref="B18:C18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5">
      <selection activeCell="B77" sqref="B7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70" t="s">
        <v>443</v>
      </c>
      <c r="C1" s="70"/>
      <c r="G1" s="4"/>
      <c r="H1" s="4"/>
    </row>
    <row r="2" spans="2:8" ht="12.75">
      <c r="B2" s="70" t="s">
        <v>444</v>
      </c>
      <c r="C2" s="70"/>
      <c r="G2" s="4"/>
      <c r="H2" s="4"/>
    </row>
    <row r="3" spans="2:3" ht="12.75">
      <c r="B3" s="70" t="s">
        <v>445</v>
      </c>
      <c r="C3" s="70"/>
    </row>
    <row r="4" spans="2:3" ht="12.75">
      <c r="B4" s="70" t="s">
        <v>449</v>
      </c>
      <c r="C4" s="70"/>
    </row>
    <row r="5" spans="2:9" ht="12.75">
      <c r="B5" s="70" t="s">
        <v>438</v>
      </c>
      <c r="C5" s="70"/>
      <c r="I5" s="4"/>
    </row>
    <row r="6" spans="2:3" ht="12.75">
      <c r="B6" s="70" t="s">
        <v>439</v>
      </c>
      <c r="C6" s="70"/>
    </row>
    <row r="7" spans="2:3" ht="12.75">
      <c r="B7" s="4"/>
      <c r="C7" s="4"/>
    </row>
    <row r="9" spans="2:5" ht="12.75">
      <c r="B9" s="34" t="s">
        <v>210</v>
      </c>
      <c r="C9" s="35"/>
      <c r="D9" s="35"/>
      <c r="E9" s="35"/>
    </row>
    <row r="10" spans="2:12" ht="25.5" customHeight="1">
      <c r="B10" s="119" t="s">
        <v>211</v>
      </c>
      <c r="C10" s="119"/>
      <c r="D10" s="119"/>
      <c r="E10" s="119"/>
      <c r="F10" s="119"/>
      <c r="G10" s="119"/>
      <c r="H10" s="33"/>
      <c r="I10" s="33"/>
      <c r="J10" s="33"/>
      <c r="K10" s="33"/>
      <c r="L10" s="33"/>
    </row>
    <row r="12" ht="12.75">
      <c r="B12" s="4"/>
    </row>
    <row r="13" spans="1:7" ht="12.75">
      <c r="A13" s="91" t="s">
        <v>115</v>
      </c>
      <c r="B13" s="91"/>
      <c r="C13" s="91"/>
      <c r="D13" s="91"/>
      <c r="E13" s="91"/>
      <c r="F13" s="91"/>
      <c r="G13" s="91"/>
    </row>
    <row r="14" spans="1:7" ht="12.75">
      <c r="A14" s="91" t="s">
        <v>116</v>
      </c>
      <c r="B14" s="91"/>
      <c r="C14" s="91"/>
      <c r="D14" s="91"/>
      <c r="E14" s="91"/>
      <c r="F14" s="91"/>
      <c r="G14" s="91"/>
    </row>
    <row r="16" spans="2:5" ht="12.75">
      <c r="B16" s="35" t="s">
        <v>114</v>
      </c>
      <c r="E16" s="35" t="s">
        <v>446</v>
      </c>
    </row>
    <row r="17" spans="2:7" ht="22.5">
      <c r="B17" s="6" t="s">
        <v>212</v>
      </c>
      <c r="C17" s="6" t="s">
        <v>225</v>
      </c>
      <c r="D17" s="6" t="s">
        <v>192</v>
      </c>
      <c r="E17" s="6" t="s">
        <v>213</v>
      </c>
      <c r="F17" s="6" t="s">
        <v>214</v>
      </c>
      <c r="G17" s="6" t="s">
        <v>215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117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35" t="s">
        <v>118</v>
      </c>
      <c r="E24" s="115" t="s">
        <v>119</v>
      </c>
      <c r="F24" s="115"/>
      <c r="G24" s="115"/>
    </row>
    <row r="25" spans="2:7" ht="12.75">
      <c r="B25" s="116" t="s">
        <v>120</v>
      </c>
      <c r="C25" s="117"/>
      <c r="D25" s="117"/>
      <c r="E25" s="117"/>
      <c r="F25" s="117"/>
      <c r="G25" s="118"/>
    </row>
    <row r="26" spans="2:7" ht="22.5">
      <c r="B26" s="6" t="s">
        <v>212</v>
      </c>
      <c r="C26" s="6" t="s">
        <v>216</v>
      </c>
      <c r="D26" s="112" t="s">
        <v>220</v>
      </c>
      <c r="E26" s="113"/>
      <c r="F26" s="6" t="s">
        <v>221</v>
      </c>
      <c r="G26" s="6" t="s">
        <v>222</v>
      </c>
    </row>
    <row r="27" spans="2:7" ht="11.25" customHeight="1">
      <c r="B27" s="16">
        <v>1</v>
      </c>
      <c r="C27" s="16">
        <v>2</v>
      </c>
      <c r="D27" s="102">
        <v>3</v>
      </c>
      <c r="E27" s="103"/>
      <c r="F27" s="16">
        <v>4</v>
      </c>
      <c r="G27" s="16">
        <v>5</v>
      </c>
    </row>
    <row r="28" spans="2:7" ht="12.75">
      <c r="B28" s="16">
        <v>1</v>
      </c>
      <c r="C28" s="2"/>
      <c r="D28" s="102"/>
      <c r="E28" s="103"/>
      <c r="F28" s="2"/>
      <c r="G28" s="2"/>
    </row>
    <row r="29" spans="2:7" ht="12.75">
      <c r="B29" s="16">
        <v>2</v>
      </c>
      <c r="C29" s="2"/>
      <c r="D29" s="102"/>
      <c r="E29" s="103"/>
      <c r="F29" s="2"/>
      <c r="G29" s="2"/>
    </row>
    <row r="30" spans="2:7" ht="12.75">
      <c r="B30" s="16">
        <v>3</v>
      </c>
      <c r="C30" s="2"/>
      <c r="D30" s="102"/>
      <c r="E30" s="103"/>
      <c r="F30" s="2"/>
      <c r="G30" s="2"/>
    </row>
    <row r="31" spans="2:7" ht="12.75">
      <c r="B31" s="2">
        <v>4</v>
      </c>
      <c r="C31" s="2" t="s">
        <v>223</v>
      </c>
      <c r="D31" s="102"/>
      <c r="E31" s="103"/>
      <c r="F31" s="2"/>
      <c r="G31" s="2"/>
    </row>
    <row r="32" spans="2:7" ht="12.75">
      <c r="B32" s="116" t="s">
        <v>121</v>
      </c>
      <c r="C32" s="117"/>
      <c r="D32" s="117"/>
      <c r="E32" s="117"/>
      <c r="F32" s="117"/>
      <c r="G32" s="118"/>
    </row>
    <row r="33" spans="2:7" ht="22.5">
      <c r="B33" s="6" t="s">
        <v>212</v>
      </c>
      <c r="C33" s="6" t="s">
        <v>216</v>
      </c>
      <c r="D33" s="112" t="s">
        <v>217</v>
      </c>
      <c r="E33" s="113"/>
      <c r="F33" s="6" t="s">
        <v>218</v>
      </c>
      <c r="G33" s="6" t="s">
        <v>219</v>
      </c>
    </row>
    <row r="34" spans="2:7" ht="13.5" customHeight="1">
      <c r="B34" s="16">
        <v>1</v>
      </c>
      <c r="C34" s="16">
        <v>2</v>
      </c>
      <c r="D34" s="102">
        <v>3</v>
      </c>
      <c r="E34" s="103"/>
      <c r="F34" s="16">
        <v>4</v>
      </c>
      <c r="G34" s="16">
        <v>5</v>
      </c>
    </row>
    <row r="35" spans="2:7" ht="12.75">
      <c r="B35" s="16">
        <v>1</v>
      </c>
      <c r="C35" s="2"/>
      <c r="D35" s="102"/>
      <c r="E35" s="103"/>
      <c r="F35" s="2"/>
      <c r="G35" s="2"/>
    </row>
    <row r="36" spans="2:7" ht="12.75">
      <c r="B36" s="16">
        <v>2</v>
      </c>
      <c r="C36" s="2"/>
      <c r="D36" s="102"/>
      <c r="E36" s="103"/>
      <c r="F36" s="2"/>
      <c r="G36" s="2"/>
    </row>
    <row r="37" spans="2:7" ht="12.75">
      <c r="B37" s="16">
        <v>3</v>
      </c>
      <c r="C37" s="2"/>
      <c r="D37" s="102"/>
      <c r="E37" s="103"/>
      <c r="F37" s="2"/>
      <c r="G37" s="2"/>
    </row>
    <row r="38" spans="2:7" ht="12.75">
      <c r="B38" s="16">
        <v>4</v>
      </c>
      <c r="C38" s="2" t="s">
        <v>224</v>
      </c>
      <c r="D38" s="102"/>
      <c r="E38" s="103"/>
      <c r="F38" s="2"/>
      <c r="G38" s="2"/>
    </row>
    <row r="39" spans="2:7" ht="12.75">
      <c r="B39" s="116" t="s">
        <v>122</v>
      </c>
      <c r="C39" s="118"/>
      <c r="D39" s="108"/>
      <c r="E39" s="109"/>
      <c r="F39" s="1"/>
      <c r="G39" s="1"/>
    </row>
    <row r="42" ht="12.75">
      <c r="B42" s="35" t="s">
        <v>126</v>
      </c>
    </row>
    <row r="43" spans="2:7" ht="12.75">
      <c r="B43" s="130" t="s">
        <v>123</v>
      </c>
      <c r="C43" s="130"/>
      <c r="D43" s="130"/>
      <c r="E43" s="130"/>
      <c r="F43" s="130"/>
      <c r="G43" s="130"/>
    </row>
    <row r="45" spans="2:8" ht="45">
      <c r="B45" s="112" t="s">
        <v>225</v>
      </c>
      <c r="C45" s="113"/>
      <c r="D45" s="6" t="s">
        <v>226</v>
      </c>
      <c r="E45" s="6" t="s">
        <v>227</v>
      </c>
      <c r="F45" s="6" t="s">
        <v>195</v>
      </c>
      <c r="G45" s="6" t="s">
        <v>228</v>
      </c>
      <c r="H45" s="23" t="s">
        <v>229</v>
      </c>
    </row>
    <row r="46" spans="2:8" ht="12.75">
      <c r="B46" s="116" t="s">
        <v>124</v>
      </c>
      <c r="C46" s="117"/>
      <c r="D46" s="117"/>
      <c r="E46" s="117"/>
      <c r="F46" s="117"/>
      <c r="G46" s="117"/>
      <c r="H46" s="118"/>
    </row>
    <row r="47" spans="2:8" ht="12.75">
      <c r="B47" s="120" t="s">
        <v>102</v>
      </c>
      <c r="C47" s="121"/>
      <c r="D47" s="1"/>
      <c r="E47" s="1"/>
      <c r="F47" s="1"/>
      <c r="G47" s="1"/>
      <c r="H47" s="1"/>
    </row>
    <row r="48" spans="2:8" ht="12.75">
      <c r="B48" s="120" t="s">
        <v>101</v>
      </c>
      <c r="C48" s="121"/>
      <c r="D48" s="1"/>
      <c r="E48" s="1"/>
      <c r="F48" s="1"/>
      <c r="G48" s="1"/>
      <c r="H48" s="1"/>
    </row>
    <row r="49" spans="2:8" ht="12.75">
      <c r="B49" s="120" t="s">
        <v>104</v>
      </c>
      <c r="C49" s="121"/>
      <c r="D49" s="1"/>
      <c r="E49" s="1"/>
      <c r="F49" s="1"/>
      <c r="G49" s="1"/>
      <c r="H49" s="1"/>
    </row>
    <row r="50" spans="2:8" ht="12.75">
      <c r="B50" s="120" t="s">
        <v>230</v>
      </c>
      <c r="C50" s="121"/>
      <c r="D50" s="1"/>
      <c r="E50" s="1"/>
      <c r="F50" s="1"/>
      <c r="G50" s="1"/>
      <c r="H50" s="1"/>
    </row>
    <row r="51" spans="2:8" ht="12.75">
      <c r="B51" s="116" t="s">
        <v>125</v>
      </c>
      <c r="C51" s="117"/>
      <c r="D51" s="117"/>
      <c r="E51" s="117"/>
      <c r="F51" s="117"/>
      <c r="G51" s="117"/>
      <c r="H51" s="118"/>
    </row>
    <row r="52" spans="2:8" ht="12.75">
      <c r="B52" s="120" t="s">
        <v>102</v>
      </c>
      <c r="C52" s="121"/>
      <c r="D52" s="1"/>
      <c r="E52" s="1"/>
      <c r="F52" s="1"/>
      <c r="G52" s="1"/>
      <c r="H52" s="1"/>
    </row>
    <row r="53" spans="2:8" ht="12.75">
      <c r="B53" s="120" t="s">
        <v>101</v>
      </c>
      <c r="C53" s="121"/>
      <c r="D53" s="1"/>
      <c r="E53" s="1"/>
      <c r="F53" s="1"/>
      <c r="G53" s="1"/>
      <c r="H53" s="1"/>
    </row>
    <row r="54" spans="2:8" ht="12.75">
      <c r="B54" s="120" t="s">
        <v>104</v>
      </c>
      <c r="C54" s="121"/>
      <c r="D54" s="1"/>
      <c r="E54" s="1"/>
      <c r="F54" s="1"/>
      <c r="G54" s="1"/>
      <c r="H54" s="1"/>
    </row>
    <row r="55" spans="2:8" ht="12.75">
      <c r="B55" s="102" t="s">
        <v>230</v>
      </c>
      <c r="C55" s="103"/>
      <c r="D55" s="1"/>
      <c r="E55" s="1"/>
      <c r="F55" s="1"/>
      <c r="G55" s="1"/>
      <c r="H55" s="1"/>
    </row>
    <row r="56" spans="2:8" ht="12.75">
      <c r="B56" s="129" t="s">
        <v>127</v>
      </c>
      <c r="C56" s="129"/>
      <c r="D56" s="129"/>
      <c r="E56" s="129"/>
      <c r="F56" s="129"/>
      <c r="G56" s="129"/>
      <c r="H56" s="129"/>
    </row>
    <row r="57" spans="2:8" ht="22.5">
      <c r="B57" s="123" t="s">
        <v>225</v>
      </c>
      <c r="C57" s="124"/>
      <c r="D57" s="123" t="s">
        <v>231</v>
      </c>
      <c r="E57" s="124"/>
      <c r="F57" s="6" t="s">
        <v>228</v>
      </c>
      <c r="G57" s="122" t="s">
        <v>232</v>
      </c>
      <c r="H57" s="122"/>
    </row>
    <row r="58" spans="2:8" ht="12.75">
      <c r="B58" s="120" t="s">
        <v>103</v>
      </c>
      <c r="C58" s="121"/>
      <c r="D58" s="108"/>
      <c r="E58" s="109"/>
      <c r="F58" s="1"/>
      <c r="G58" s="125"/>
      <c r="H58" s="125"/>
    </row>
    <row r="59" spans="2:8" ht="12.75">
      <c r="B59" s="120" t="s">
        <v>101</v>
      </c>
      <c r="C59" s="121"/>
      <c r="D59" s="108"/>
      <c r="E59" s="109"/>
      <c r="F59" s="1"/>
      <c r="G59" s="125"/>
      <c r="H59" s="125"/>
    </row>
    <row r="60" spans="2:8" ht="12.75">
      <c r="B60" s="120" t="s">
        <v>104</v>
      </c>
      <c r="C60" s="121"/>
      <c r="D60" s="108"/>
      <c r="E60" s="109"/>
      <c r="F60" s="1"/>
      <c r="G60" s="125"/>
      <c r="H60" s="125"/>
    </row>
    <row r="61" spans="2:8" ht="12.75">
      <c r="B61" s="120" t="s">
        <v>105</v>
      </c>
      <c r="C61" s="121"/>
      <c r="D61" s="108"/>
      <c r="E61" s="109"/>
      <c r="F61" s="1"/>
      <c r="G61" s="125"/>
      <c r="H61" s="125"/>
    </row>
    <row r="62" spans="2:8" ht="12.75">
      <c r="B62" s="120" t="s">
        <v>230</v>
      </c>
      <c r="C62" s="121"/>
      <c r="D62" s="108"/>
      <c r="E62" s="109"/>
      <c r="F62" s="1"/>
      <c r="G62" s="125"/>
      <c r="H62" s="125"/>
    </row>
    <row r="65" spans="2:7" ht="12.75">
      <c r="B65" s="35" t="s">
        <v>128</v>
      </c>
      <c r="E65" s="115" t="s">
        <v>119</v>
      </c>
      <c r="F65" s="115"/>
      <c r="G65" s="115"/>
    </row>
    <row r="66" spans="2:8" ht="12.75">
      <c r="B66" s="123" t="s">
        <v>233</v>
      </c>
      <c r="C66" s="128"/>
      <c r="D66" s="124"/>
      <c r="E66" s="122" t="s">
        <v>234</v>
      </c>
      <c r="F66" s="122"/>
      <c r="G66" s="122" t="s">
        <v>235</v>
      </c>
      <c r="H66" s="122"/>
    </row>
    <row r="67" spans="2:8" ht="12.75">
      <c r="B67" s="120"/>
      <c r="C67" s="126"/>
      <c r="D67" s="121"/>
      <c r="E67" s="125"/>
      <c r="F67" s="125"/>
      <c r="G67" s="125"/>
      <c r="H67" s="125"/>
    </row>
    <row r="68" spans="2:8" ht="12.75">
      <c r="B68" s="120" t="s">
        <v>236</v>
      </c>
      <c r="C68" s="126"/>
      <c r="D68" s="121"/>
      <c r="E68" s="125"/>
      <c r="F68" s="125"/>
      <c r="G68" s="125"/>
      <c r="H68" s="125"/>
    </row>
    <row r="69" spans="2:8" ht="12.75">
      <c r="B69" s="120" t="s">
        <v>237</v>
      </c>
      <c r="C69" s="126"/>
      <c r="D69" s="121"/>
      <c r="E69" s="125"/>
      <c r="F69" s="125"/>
      <c r="G69" s="125"/>
      <c r="H69" s="125"/>
    </row>
    <row r="70" spans="2:8" ht="12.75">
      <c r="B70" s="120" t="s">
        <v>238</v>
      </c>
      <c r="C70" s="126"/>
      <c r="D70" s="121"/>
      <c r="E70" s="125"/>
      <c r="F70" s="125"/>
      <c r="G70" s="125"/>
      <c r="H70" s="125"/>
    </row>
    <row r="71" spans="2:8" ht="12.75">
      <c r="B71" s="108"/>
      <c r="C71" s="127"/>
      <c r="D71" s="109"/>
      <c r="E71" s="125"/>
      <c r="F71" s="125"/>
      <c r="G71" s="125"/>
      <c r="H71" s="125"/>
    </row>
    <row r="75" spans="2:7" ht="12.75">
      <c r="B75" s="132" t="s">
        <v>240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70" t="s">
        <v>461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106" t="s">
        <v>129</v>
      </c>
      <c r="F77" s="106"/>
      <c r="G77" s="106"/>
    </row>
  </sheetData>
  <sheetProtection/>
  <mergeCells count="71">
    <mergeCell ref="B55:C55"/>
    <mergeCell ref="D31:E31"/>
    <mergeCell ref="D33:E33"/>
    <mergeCell ref="D34:E34"/>
    <mergeCell ref="D39:E39"/>
    <mergeCell ref="D26:E26"/>
    <mergeCell ref="D27:E27"/>
    <mergeCell ref="D28:E28"/>
    <mergeCell ref="D29:E29"/>
    <mergeCell ref="D30:E30"/>
    <mergeCell ref="B58:C58"/>
    <mergeCell ref="B39:C39"/>
    <mergeCell ref="B43:G43"/>
    <mergeCell ref="B52:C52"/>
    <mergeCell ref="B48:C48"/>
    <mergeCell ref="B49:C49"/>
    <mergeCell ref="B57:C57"/>
    <mergeCell ref="B51:H51"/>
    <mergeCell ref="B50:C50"/>
    <mergeCell ref="B45:C45"/>
    <mergeCell ref="B32:G32"/>
    <mergeCell ref="B53:C53"/>
    <mergeCell ref="B54:C54"/>
    <mergeCell ref="D37:E37"/>
    <mergeCell ref="D38:E38"/>
    <mergeCell ref="D36:E36"/>
    <mergeCell ref="B47:C47"/>
    <mergeCell ref="B46:H46"/>
    <mergeCell ref="D35:E35"/>
    <mergeCell ref="E77:G77"/>
    <mergeCell ref="G69:H69"/>
    <mergeCell ref="G70:H70"/>
    <mergeCell ref="E69:F69"/>
    <mergeCell ref="E70:F70"/>
    <mergeCell ref="E71:F71"/>
    <mergeCell ref="G71:H71"/>
    <mergeCell ref="G68:H68"/>
    <mergeCell ref="B56:H56"/>
    <mergeCell ref="G58:H58"/>
    <mergeCell ref="D58:E58"/>
    <mergeCell ref="G61:H61"/>
    <mergeCell ref="B61:C61"/>
    <mergeCell ref="D61:E61"/>
    <mergeCell ref="G62:H62"/>
    <mergeCell ref="G67:H67"/>
    <mergeCell ref="E66:F66"/>
    <mergeCell ref="B70:D70"/>
    <mergeCell ref="B71:D71"/>
    <mergeCell ref="B69:D69"/>
    <mergeCell ref="B62:C62"/>
    <mergeCell ref="D62:E62"/>
    <mergeCell ref="E68:F68"/>
    <mergeCell ref="B68:D68"/>
    <mergeCell ref="B66:D66"/>
    <mergeCell ref="E65:G65"/>
    <mergeCell ref="G66:H66"/>
    <mergeCell ref="B59:C59"/>
    <mergeCell ref="D59:E59"/>
    <mergeCell ref="G57:H57"/>
    <mergeCell ref="D57:E57"/>
    <mergeCell ref="G59:H59"/>
    <mergeCell ref="B67:D67"/>
    <mergeCell ref="E67:F67"/>
    <mergeCell ref="G60:H60"/>
    <mergeCell ref="B60:C60"/>
    <mergeCell ref="D60:E60"/>
    <mergeCell ref="E24:G24"/>
    <mergeCell ref="B25:G25"/>
    <mergeCell ref="A13:G13"/>
    <mergeCell ref="A14:G14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V32" sqref="V32"/>
    </sheetView>
  </sheetViews>
  <sheetFormatPr defaultColWidth="9.140625" defaultRowHeight="12.75"/>
  <cols>
    <col min="1" max="1" width="28.7109375" style="140" customWidth="1"/>
    <col min="2" max="2" width="9.140625" style="140" customWidth="1"/>
    <col min="3" max="3" width="4.57421875" style="140" customWidth="1"/>
    <col min="4" max="4" width="7.8515625" style="140" customWidth="1"/>
    <col min="5" max="5" width="4.28125" style="140" customWidth="1"/>
    <col min="6" max="6" width="8.8515625" style="140" customWidth="1"/>
    <col min="7" max="7" width="5.140625" style="140" customWidth="1"/>
    <col min="8" max="8" width="12.00390625" style="140" customWidth="1"/>
    <col min="9" max="9" width="4.7109375" style="140" customWidth="1"/>
    <col min="10" max="10" width="10.7109375" style="140" customWidth="1"/>
    <col min="11" max="11" width="4.7109375" style="140" customWidth="1"/>
    <col min="12" max="12" width="12.8515625" style="140" customWidth="1"/>
    <col min="13" max="13" width="4.8515625" style="140" customWidth="1"/>
    <col min="14" max="14" width="10.7109375" style="140" customWidth="1"/>
    <col min="15" max="15" width="5.28125" style="140" customWidth="1"/>
    <col min="16" max="16" width="11.7109375" style="140" bestFit="1" customWidth="1"/>
    <col min="17" max="16384" width="9.140625" style="267" customWidth="1"/>
  </cols>
  <sheetData>
    <row r="1" spans="1:18" s="140" customFormat="1" ht="12.75">
      <c r="A1" s="137" t="s">
        <v>462</v>
      </c>
      <c r="B1" s="137"/>
      <c r="C1" s="13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39"/>
    </row>
    <row r="2" spans="1:18" s="140" customFormat="1" ht="12.75">
      <c r="A2" s="141" t="s">
        <v>463</v>
      </c>
      <c r="B2" s="141"/>
      <c r="C2" s="141"/>
      <c r="D2" s="141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  <c r="R2" s="139"/>
    </row>
    <row r="3" spans="1:18" s="140" customFormat="1" ht="12.75">
      <c r="A3" s="137" t="s">
        <v>449</v>
      </c>
      <c r="B3" s="137"/>
      <c r="C3" s="137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42"/>
      <c r="R3" s="142"/>
    </row>
    <row r="4" spans="1:18" s="140" customFormat="1" ht="12.75">
      <c r="A4" s="141" t="s">
        <v>438</v>
      </c>
      <c r="B4" s="143"/>
      <c r="C4" s="143"/>
      <c r="D4" s="143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2"/>
      <c r="R4" s="142"/>
    </row>
    <row r="5" spans="1:18" s="140" customFormat="1" ht="12.75">
      <c r="A5" s="141" t="s">
        <v>439</v>
      </c>
      <c r="B5" s="143"/>
      <c r="C5" s="143"/>
      <c r="D5" s="143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2"/>
      <c r="R5" s="142"/>
    </row>
    <row r="6" spans="1:18" s="140" customFormat="1" ht="12.75">
      <c r="A6" s="141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2"/>
      <c r="R6" s="142"/>
    </row>
    <row r="7" spans="1:18" s="140" customFormat="1" ht="12.75">
      <c r="A7" s="141" t="s">
        <v>464</v>
      </c>
      <c r="B7" s="144"/>
      <c r="C7" s="144"/>
      <c r="D7" s="145"/>
      <c r="E7" s="144"/>
      <c r="F7" s="146"/>
      <c r="G7" s="144"/>
      <c r="H7" s="144"/>
      <c r="I7" s="144"/>
      <c r="J7" s="141"/>
      <c r="K7" s="141"/>
      <c r="L7" s="141"/>
      <c r="M7" s="141"/>
      <c r="N7" s="141"/>
      <c r="O7" s="141"/>
      <c r="P7" s="141"/>
      <c r="Q7" s="142"/>
      <c r="R7" s="142"/>
    </row>
    <row r="8" spans="1:18" s="140" customFormat="1" ht="12.75" customHeight="1">
      <c r="A8" s="141"/>
      <c r="B8" s="144"/>
      <c r="C8" s="144"/>
      <c r="D8" s="145"/>
      <c r="E8" s="144"/>
      <c r="F8" s="146"/>
      <c r="G8" s="144"/>
      <c r="H8" s="144"/>
      <c r="I8" s="144"/>
      <c r="J8" s="141"/>
      <c r="K8" s="141"/>
      <c r="L8" s="141"/>
      <c r="M8" s="141"/>
      <c r="N8" s="141"/>
      <c r="O8" s="141"/>
      <c r="P8" s="141"/>
      <c r="Q8" s="142"/>
      <c r="R8" s="142"/>
    </row>
    <row r="9" spans="1:18" s="140" customFormat="1" ht="12.75" customHeight="1">
      <c r="A9" s="147" t="s">
        <v>465</v>
      </c>
      <c r="B9" s="148"/>
      <c r="C9" s="149" t="s">
        <v>2</v>
      </c>
      <c r="D9" s="150" t="s">
        <v>192</v>
      </c>
      <c r="E9" s="149" t="s">
        <v>2</v>
      </c>
      <c r="F9" s="151" t="s">
        <v>466</v>
      </c>
      <c r="G9" s="149" t="s">
        <v>2</v>
      </c>
      <c r="H9" s="152" t="s">
        <v>467</v>
      </c>
      <c r="I9" s="149" t="s">
        <v>2</v>
      </c>
      <c r="J9" s="151" t="s">
        <v>468</v>
      </c>
      <c r="K9" s="149" t="s">
        <v>2</v>
      </c>
      <c r="L9" s="153" t="s">
        <v>193</v>
      </c>
      <c r="M9" s="149" t="s">
        <v>2</v>
      </c>
      <c r="N9" s="154" t="s">
        <v>469</v>
      </c>
      <c r="O9" s="149" t="s">
        <v>2</v>
      </c>
      <c r="P9" s="155" t="s">
        <v>470</v>
      </c>
      <c r="Q9" s="142"/>
      <c r="R9" s="142"/>
    </row>
    <row r="10" spans="1:18" s="140" customFormat="1" ht="12.75">
      <c r="A10" s="156" t="s">
        <v>471</v>
      </c>
      <c r="B10" s="152" t="s">
        <v>472</v>
      </c>
      <c r="C10" s="157"/>
      <c r="D10" s="158"/>
      <c r="E10" s="157"/>
      <c r="F10" s="159"/>
      <c r="G10" s="157"/>
      <c r="H10" s="160"/>
      <c r="I10" s="157"/>
      <c r="J10" s="159"/>
      <c r="K10" s="157"/>
      <c r="L10" s="161"/>
      <c r="M10" s="157"/>
      <c r="N10" s="162"/>
      <c r="O10" s="157"/>
      <c r="P10" s="163"/>
      <c r="Q10" s="142"/>
      <c r="R10" s="142"/>
    </row>
    <row r="11" spans="1:18" s="140" customFormat="1" ht="12.75">
      <c r="A11" s="164"/>
      <c r="B11" s="160"/>
      <c r="C11" s="157"/>
      <c r="D11" s="158"/>
      <c r="E11" s="157"/>
      <c r="F11" s="159"/>
      <c r="G11" s="157"/>
      <c r="H11" s="160"/>
      <c r="I11" s="157"/>
      <c r="J11" s="159"/>
      <c r="K11" s="157"/>
      <c r="L11" s="161"/>
      <c r="M11" s="157"/>
      <c r="N11" s="162"/>
      <c r="O11" s="157"/>
      <c r="P11" s="163"/>
      <c r="Q11" s="142"/>
      <c r="R11" s="142"/>
    </row>
    <row r="12" spans="1:18" s="140" customFormat="1" ht="12.75">
      <c r="A12" s="165"/>
      <c r="B12" s="166"/>
      <c r="C12" s="157"/>
      <c r="D12" s="167"/>
      <c r="E12" s="157"/>
      <c r="F12" s="168"/>
      <c r="G12" s="157"/>
      <c r="H12" s="166"/>
      <c r="I12" s="157"/>
      <c r="J12" s="168"/>
      <c r="K12" s="157"/>
      <c r="L12" s="169"/>
      <c r="M12" s="157"/>
      <c r="N12" s="170"/>
      <c r="O12" s="157"/>
      <c r="P12" s="171"/>
      <c r="Q12" s="142"/>
      <c r="R12" s="142"/>
    </row>
    <row r="13" spans="1:18" s="140" customFormat="1" ht="12.75">
      <c r="A13" s="172">
        <v>1</v>
      </c>
      <c r="B13" s="173"/>
      <c r="C13" s="174"/>
      <c r="D13" s="175">
        <v>2</v>
      </c>
      <c r="E13" s="174"/>
      <c r="F13" s="176">
        <v>3</v>
      </c>
      <c r="G13" s="174"/>
      <c r="H13" s="177">
        <v>4</v>
      </c>
      <c r="I13" s="174"/>
      <c r="J13" s="176">
        <v>5</v>
      </c>
      <c r="K13" s="174"/>
      <c r="L13" s="178">
        <v>6</v>
      </c>
      <c r="M13" s="174"/>
      <c r="N13" s="176">
        <v>7</v>
      </c>
      <c r="O13" s="174"/>
      <c r="P13" s="176">
        <v>8</v>
      </c>
      <c r="Q13" s="142"/>
      <c r="R13" s="142"/>
    </row>
    <row r="14" spans="1:18" s="140" customFormat="1" ht="12.75">
      <c r="A14" s="179" t="s">
        <v>473</v>
      </c>
      <c r="B14" s="180"/>
      <c r="C14" s="181">
        <v>601</v>
      </c>
      <c r="D14" s="182"/>
      <c r="E14" s="181">
        <v>612</v>
      </c>
      <c r="F14" s="183"/>
      <c r="G14" s="181">
        <v>623</v>
      </c>
      <c r="H14" s="184"/>
      <c r="I14" s="181">
        <v>634</v>
      </c>
      <c r="J14" s="183"/>
      <c r="K14" s="181">
        <v>645</v>
      </c>
      <c r="L14" s="185"/>
      <c r="M14" s="181">
        <v>656</v>
      </c>
      <c r="N14" s="186"/>
      <c r="O14" s="181">
        <v>667</v>
      </c>
      <c r="P14" s="187"/>
      <c r="Q14" s="142"/>
      <c r="R14" s="142"/>
    </row>
    <row r="15" spans="1:16" s="140" customFormat="1" ht="12.75">
      <c r="A15" s="188" t="s">
        <v>474</v>
      </c>
      <c r="B15" s="189"/>
      <c r="C15" s="190">
        <v>602</v>
      </c>
      <c r="D15" s="191"/>
      <c r="E15" s="190">
        <v>613</v>
      </c>
      <c r="F15" s="192"/>
      <c r="G15" s="190">
        <v>624</v>
      </c>
      <c r="H15" s="189"/>
      <c r="I15" s="190">
        <v>635</v>
      </c>
      <c r="J15" s="192"/>
      <c r="K15" s="190">
        <v>646</v>
      </c>
      <c r="L15" s="193"/>
      <c r="M15" s="190">
        <v>657</v>
      </c>
      <c r="N15" s="194"/>
      <c r="O15" s="190">
        <v>668</v>
      </c>
      <c r="P15" s="194"/>
    </row>
    <row r="16" spans="1:16" s="140" customFormat="1" ht="12.75">
      <c r="A16" s="195" t="s">
        <v>475</v>
      </c>
      <c r="B16" s="196" t="s">
        <v>476</v>
      </c>
      <c r="C16" s="197"/>
      <c r="D16" s="196">
        <v>100000</v>
      </c>
      <c r="E16" s="197"/>
      <c r="F16" s="198">
        <v>0.045</v>
      </c>
      <c r="G16" s="197"/>
      <c r="H16" s="199">
        <v>4500</v>
      </c>
      <c r="I16" s="197"/>
      <c r="J16" s="200">
        <v>0</v>
      </c>
      <c r="K16" s="197"/>
      <c r="L16" s="201">
        <v>0</v>
      </c>
      <c r="M16" s="197"/>
      <c r="N16" s="202">
        <v>0.013716</v>
      </c>
      <c r="O16" s="197"/>
      <c r="P16" s="202">
        <v>0</v>
      </c>
    </row>
    <row r="17" spans="1:16" s="140" customFormat="1" ht="12.75">
      <c r="A17" s="195" t="s">
        <v>475</v>
      </c>
      <c r="B17" s="196" t="s">
        <v>476</v>
      </c>
      <c r="C17" s="197"/>
      <c r="D17" s="196">
        <v>315746</v>
      </c>
      <c r="E17" s="197"/>
      <c r="F17" s="198">
        <v>0.1035</v>
      </c>
      <c r="G17" s="197"/>
      <c r="H17" s="199">
        <v>32679.87</v>
      </c>
      <c r="I17" s="197"/>
      <c r="J17" s="200">
        <v>0</v>
      </c>
      <c r="K17" s="197"/>
      <c r="L17" s="201">
        <v>0</v>
      </c>
      <c r="M17" s="197"/>
      <c r="N17" s="202">
        <v>0.043307</v>
      </c>
      <c r="O17" s="197"/>
      <c r="P17" s="202">
        <v>0</v>
      </c>
    </row>
    <row r="18" spans="1:16" s="140" customFormat="1" ht="12.75">
      <c r="A18" s="195" t="s">
        <v>477</v>
      </c>
      <c r="B18" s="196" t="s">
        <v>478</v>
      </c>
      <c r="C18" s="197"/>
      <c r="D18" s="196">
        <v>1306</v>
      </c>
      <c r="E18" s="197"/>
      <c r="F18" s="198">
        <v>0.6531</v>
      </c>
      <c r="G18" s="197"/>
      <c r="H18" s="199">
        <v>852.89</v>
      </c>
      <c r="I18" s="197"/>
      <c r="J18" s="200">
        <v>1.85</v>
      </c>
      <c r="K18" s="197"/>
      <c r="L18" s="201">
        <v>2416.1</v>
      </c>
      <c r="M18" s="197"/>
      <c r="N18" s="202">
        <v>0.005857</v>
      </c>
      <c r="O18" s="197"/>
      <c r="P18" s="202">
        <v>0.138423</v>
      </c>
    </row>
    <row r="19" spans="1:16" s="140" customFormat="1" ht="12.75">
      <c r="A19" s="195" t="s">
        <v>479</v>
      </c>
      <c r="B19" s="196" t="s">
        <v>480</v>
      </c>
      <c r="C19" s="197"/>
      <c r="D19" s="196">
        <v>28971</v>
      </c>
      <c r="E19" s="197"/>
      <c r="F19" s="198">
        <v>1.7018</v>
      </c>
      <c r="G19" s="197"/>
      <c r="H19" s="199">
        <v>49302.12</v>
      </c>
      <c r="I19" s="197"/>
      <c r="J19" s="200">
        <v>0.2</v>
      </c>
      <c r="K19" s="197"/>
      <c r="L19" s="201">
        <v>5794.2</v>
      </c>
      <c r="M19" s="197"/>
      <c r="N19" s="202">
        <v>0.183408</v>
      </c>
      <c r="O19" s="197"/>
      <c r="P19" s="202">
        <v>0.33196</v>
      </c>
    </row>
    <row r="20" spans="1:16" s="140" customFormat="1" ht="12.75">
      <c r="A20" s="203" t="s">
        <v>481</v>
      </c>
      <c r="B20" s="196" t="s">
        <v>482</v>
      </c>
      <c r="C20" s="197"/>
      <c r="D20" s="196">
        <v>41540</v>
      </c>
      <c r="E20" s="197"/>
      <c r="F20" s="198">
        <v>1.4604</v>
      </c>
      <c r="G20" s="197"/>
      <c r="H20" s="199">
        <v>60663.12</v>
      </c>
      <c r="I20" s="197"/>
      <c r="J20" s="200">
        <v>0.1105</v>
      </c>
      <c r="K20" s="197"/>
      <c r="L20" s="201">
        <v>863.56</v>
      </c>
      <c r="M20" s="197"/>
      <c r="N20" s="202">
        <v>0.045017</v>
      </c>
      <c r="O20" s="197"/>
      <c r="P20" s="202">
        <v>0.049475</v>
      </c>
    </row>
    <row r="21" spans="1:16" s="140" customFormat="1" ht="12.75">
      <c r="A21" s="203" t="s">
        <v>481</v>
      </c>
      <c r="B21" s="196" t="s">
        <v>482</v>
      </c>
      <c r="C21" s="197"/>
      <c r="D21" s="196">
        <v>7815</v>
      </c>
      <c r="E21" s="197"/>
      <c r="F21" s="204">
        <v>0.8182</v>
      </c>
      <c r="G21" s="197"/>
      <c r="H21" s="199">
        <v>6394.47</v>
      </c>
      <c r="I21" s="197"/>
      <c r="J21" s="200">
        <v>0.1105</v>
      </c>
      <c r="K21" s="197"/>
      <c r="L21" s="201">
        <v>4590.17</v>
      </c>
      <c r="M21" s="197"/>
      <c r="N21" s="202">
        <v>0.008469</v>
      </c>
      <c r="O21" s="197"/>
      <c r="P21" s="202">
        <v>0.262979</v>
      </c>
    </row>
    <row r="22" spans="1:16" s="140" customFormat="1" ht="12.75">
      <c r="A22" s="195" t="s">
        <v>483</v>
      </c>
      <c r="B22" s="196" t="s">
        <v>484</v>
      </c>
      <c r="C22" s="197"/>
      <c r="D22" s="196">
        <v>15723</v>
      </c>
      <c r="E22" s="197"/>
      <c r="F22" s="198">
        <v>1.5275</v>
      </c>
      <c r="G22" s="197"/>
      <c r="H22" s="199">
        <v>24016.8</v>
      </c>
      <c r="I22" s="197"/>
      <c r="J22" s="200">
        <v>0.128</v>
      </c>
      <c r="K22" s="197"/>
      <c r="L22" s="201">
        <v>1709.09</v>
      </c>
      <c r="M22" s="197"/>
      <c r="N22" s="202">
        <v>0.078425</v>
      </c>
      <c r="O22" s="197"/>
      <c r="P22" s="202">
        <v>0.097917</v>
      </c>
    </row>
    <row r="23" spans="1:16" s="140" customFormat="1" ht="12.75">
      <c r="A23" s="195" t="s">
        <v>485</v>
      </c>
      <c r="B23" s="196" t="s">
        <v>486</v>
      </c>
      <c r="C23" s="197"/>
      <c r="D23" s="196">
        <v>30499</v>
      </c>
      <c r="E23" s="197"/>
      <c r="F23" s="198">
        <v>1.5335</v>
      </c>
      <c r="G23" s="197"/>
      <c r="H23" s="199">
        <v>46768.75</v>
      </c>
      <c r="I23" s="197"/>
      <c r="J23" s="200">
        <v>0.16</v>
      </c>
      <c r="K23" s="197"/>
      <c r="L23" s="201">
        <v>273.28</v>
      </c>
      <c r="M23" s="197"/>
      <c r="N23" s="202">
        <v>0.079245</v>
      </c>
      <c r="O23" s="197"/>
      <c r="P23" s="202">
        <v>0.015657</v>
      </c>
    </row>
    <row r="24" spans="1:16" s="140" customFormat="1" ht="12.75">
      <c r="A24" s="195" t="s">
        <v>485</v>
      </c>
      <c r="B24" s="196" t="s">
        <v>486</v>
      </c>
      <c r="C24" s="197"/>
      <c r="D24" s="196">
        <v>1708</v>
      </c>
      <c r="E24" s="197"/>
      <c r="F24" s="198">
        <v>0.9296</v>
      </c>
      <c r="G24" s="197"/>
      <c r="H24" s="199">
        <v>1587.8</v>
      </c>
      <c r="I24" s="197"/>
      <c r="J24" s="200">
        <v>0.16</v>
      </c>
      <c r="K24" s="197"/>
      <c r="L24" s="201">
        <v>4879.84</v>
      </c>
      <c r="M24" s="197"/>
      <c r="N24" s="202">
        <v>0.004438</v>
      </c>
      <c r="O24" s="197"/>
      <c r="P24" s="202">
        <v>0.279575</v>
      </c>
    </row>
    <row r="25" spans="1:16" s="140" customFormat="1" ht="12.75">
      <c r="A25" s="195" t="s">
        <v>487</v>
      </c>
      <c r="B25" s="196" t="s">
        <v>488</v>
      </c>
      <c r="C25" s="197"/>
      <c r="D25" s="196">
        <v>17198</v>
      </c>
      <c r="E25" s="197"/>
      <c r="F25" s="198">
        <v>1.6683</v>
      </c>
      <c r="G25" s="197"/>
      <c r="H25" s="199">
        <v>28692.21</v>
      </c>
      <c r="I25" s="197"/>
      <c r="J25" s="200">
        <v>0.275</v>
      </c>
      <c r="K25" s="197"/>
      <c r="L25" s="201">
        <v>275</v>
      </c>
      <c r="M25" s="197"/>
      <c r="N25" s="202">
        <v>0.055267</v>
      </c>
      <c r="O25" s="197"/>
      <c r="P25" s="202">
        <v>0.015755</v>
      </c>
    </row>
    <row r="26" spans="1:16" s="140" customFormat="1" ht="12.75">
      <c r="A26" s="195" t="s">
        <v>487</v>
      </c>
      <c r="B26" s="196" t="s">
        <v>488</v>
      </c>
      <c r="C26" s="197"/>
      <c r="D26" s="196">
        <v>1000</v>
      </c>
      <c r="E26" s="197"/>
      <c r="F26" s="198">
        <v>1.0553</v>
      </c>
      <c r="G26" s="197"/>
      <c r="H26" s="199">
        <v>1055.25</v>
      </c>
      <c r="I26" s="197"/>
      <c r="J26" s="200">
        <v>0.275</v>
      </c>
      <c r="K26" s="197"/>
      <c r="L26" s="201">
        <v>4729.45</v>
      </c>
      <c r="M26" s="197"/>
      <c r="N26" s="202">
        <v>0.003214</v>
      </c>
      <c r="O26" s="197"/>
      <c r="P26" s="202">
        <v>0.270959</v>
      </c>
    </row>
    <row r="27" spans="1:16" s="140" customFormat="1" ht="12.75">
      <c r="A27" s="195" t="s">
        <v>489</v>
      </c>
      <c r="B27" s="196" t="s">
        <v>490</v>
      </c>
      <c r="C27" s="197"/>
      <c r="D27" s="196">
        <v>10000</v>
      </c>
      <c r="E27" s="197"/>
      <c r="F27" s="198">
        <v>0.778</v>
      </c>
      <c r="G27" s="197"/>
      <c r="H27" s="199">
        <v>7780</v>
      </c>
      <c r="I27" s="197"/>
      <c r="J27" s="200">
        <v>0.2378</v>
      </c>
      <c r="K27" s="197"/>
      <c r="L27" s="201">
        <v>3450.72</v>
      </c>
      <c r="M27" s="197"/>
      <c r="N27" s="202">
        <v>0.002263</v>
      </c>
      <c r="O27" s="197"/>
      <c r="P27" s="202">
        <v>0.197698</v>
      </c>
    </row>
    <row r="28" spans="1:16" s="140" customFormat="1" ht="12.75">
      <c r="A28" s="195" t="s">
        <v>489</v>
      </c>
      <c r="B28" s="196" t="s">
        <v>490</v>
      </c>
      <c r="C28" s="197"/>
      <c r="D28" s="196">
        <v>14511</v>
      </c>
      <c r="E28" s="197"/>
      <c r="F28" s="198">
        <v>0.9431</v>
      </c>
      <c r="G28" s="197"/>
      <c r="H28" s="199">
        <v>13684.76</v>
      </c>
      <c r="I28" s="197"/>
      <c r="J28" s="200">
        <v>0.2378</v>
      </c>
      <c r="K28" s="197"/>
      <c r="L28" s="201">
        <v>2378</v>
      </c>
      <c r="M28" s="197"/>
      <c r="N28" s="202">
        <v>0.003283</v>
      </c>
      <c r="O28" s="197"/>
      <c r="P28" s="202">
        <v>0.13624</v>
      </c>
    </row>
    <row r="29" spans="1:16" s="140" customFormat="1" ht="12.75">
      <c r="A29" s="195" t="s">
        <v>491</v>
      </c>
      <c r="B29" s="196" t="s">
        <v>492</v>
      </c>
      <c r="C29" s="197"/>
      <c r="D29" s="196">
        <v>1000</v>
      </c>
      <c r="E29" s="197"/>
      <c r="F29" s="198">
        <v>1.6181</v>
      </c>
      <c r="G29" s="197"/>
      <c r="H29" s="199">
        <v>1618.05</v>
      </c>
      <c r="I29" s="197"/>
      <c r="J29" s="200">
        <v>0.29</v>
      </c>
      <c r="K29" s="197"/>
      <c r="L29" s="201">
        <v>3277.58</v>
      </c>
      <c r="M29" s="197"/>
      <c r="N29" s="202">
        <v>0.000977</v>
      </c>
      <c r="O29" s="197"/>
      <c r="P29" s="202">
        <v>0.187779</v>
      </c>
    </row>
    <row r="30" spans="1:16" s="140" customFormat="1" ht="12.75">
      <c r="A30" s="195" t="s">
        <v>491</v>
      </c>
      <c r="B30" s="196" t="s">
        <v>492</v>
      </c>
      <c r="C30" s="197"/>
      <c r="D30" s="196">
        <v>11302</v>
      </c>
      <c r="E30" s="197"/>
      <c r="F30" s="198">
        <v>2.0046</v>
      </c>
      <c r="G30" s="197"/>
      <c r="H30" s="199">
        <v>22656.3</v>
      </c>
      <c r="I30" s="197"/>
      <c r="J30" s="200">
        <v>0.29</v>
      </c>
      <c r="K30" s="197"/>
      <c r="L30" s="201">
        <v>290</v>
      </c>
      <c r="M30" s="197"/>
      <c r="N30" s="202">
        <v>0.011042</v>
      </c>
      <c r="O30" s="197"/>
      <c r="P30" s="202">
        <v>0.016615</v>
      </c>
    </row>
    <row r="31" spans="1:16" s="140" customFormat="1" ht="12.75">
      <c r="A31" s="195" t="s">
        <v>493</v>
      </c>
      <c r="B31" s="196" t="s">
        <v>494</v>
      </c>
      <c r="C31" s="197"/>
      <c r="D31" s="196">
        <v>13000</v>
      </c>
      <c r="E31" s="197"/>
      <c r="F31" s="198">
        <v>0.9034</v>
      </c>
      <c r="G31" s="197"/>
      <c r="H31" s="199">
        <v>11744</v>
      </c>
      <c r="I31" s="197"/>
      <c r="J31" s="200">
        <v>0.22</v>
      </c>
      <c r="K31" s="197"/>
      <c r="L31" s="201">
        <v>2860</v>
      </c>
      <c r="M31" s="197"/>
      <c r="N31" s="202">
        <v>0.003375</v>
      </c>
      <c r="O31" s="197"/>
      <c r="P31" s="202">
        <v>0.163855</v>
      </c>
    </row>
    <row r="32" spans="1:16" s="140" customFormat="1" ht="12.75">
      <c r="A32" s="195" t="s">
        <v>493</v>
      </c>
      <c r="B32" s="196" t="s">
        <v>494</v>
      </c>
      <c r="C32" s="197"/>
      <c r="D32" s="196">
        <v>5258</v>
      </c>
      <c r="E32" s="197"/>
      <c r="F32" s="198">
        <v>0.8724</v>
      </c>
      <c r="G32" s="197"/>
      <c r="H32" s="199">
        <v>4586.95</v>
      </c>
      <c r="I32" s="197"/>
      <c r="J32" s="200">
        <v>0.22</v>
      </c>
      <c r="K32" s="197"/>
      <c r="L32" s="201">
        <v>1156.76</v>
      </c>
      <c r="M32" s="197"/>
      <c r="N32" s="202">
        <v>0.001365</v>
      </c>
      <c r="O32" s="197"/>
      <c r="P32" s="202">
        <v>0.066273</v>
      </c>
    </row>
    <row r="33" spans="1:16" s="140" customFormat="1" ht="12.75">
      <c r="A33" s="205" t="s">
        <v>495</v>
      </c>
      <c r="B33" s="196" t="s">
        <v>496</v>
      </c>
      <c r="C33" s="197"/>
      <c r="D33" s="196">
        <v>2000</v>
      </c>
      <c r="E33" s="197"/>
      <c r="F33" s="198">
        <v>0.7035</v>
      </c>
      <c r="G33" s="197"/>
      <c r="H33" s="199">
        <v>1407</v>
      </c>
      <c r="I33" s="197"/>
      <c r="J33" s="200">
        <v>0.39</v>
      </c>
      <c r="K33" s="197"/>
      <c r="L33" s="201">
        <v>780</v>
      </c>
      <c r="M33" s="197"/>
      <c r="N33" s="202">
        <v>0.032935</v>
      </c>
      <c r="O33" s="197"/>
      <c r="P33" s="202">
        <v>0.044688</v>
      </c>
    </row>
    <row r="34" spans="1:16" s="140" customFormat="1" ht="12.75">
      <c r="A34" s="205" t="s">
        <v>497</v>
      </c>
      <c r="B34" s="196" t="s">
        <v>498</v>
      </c>
      <c r="C34" s="197"/>
      <c r="D34" s="196">
        <v>10519</v>
      </c>
      <c r="E34" s="197"/>
      <c r="F34" s="198">
        <v>3.1234</v>
      </c>
      <c r="G34" s="197"/>
      <c r="H34" s="199">
        <v>32854.92</v>
      </c>
      <c r="I34" s="197"/>
      <c r="J34" s="200">
        <v>1.1852</v>
      </c>
      <c r="K34" s="197"/>
      <c r="L34" s="201">
        <v>12467.12</v>
      </c>
      <c r="M34" s="197"/>
      <c r="N34" s="202">
        <v>0.007441</v>
      </c>
      <c r="O34" s="197"/>
      <c r="P34" s="202">
        <v>0.714264</v>
      </c>
    </row>
    <row r="35" spans="1:16" s="140" customFormat="1" ht="12.75">
      <c r="A35" s="205" t="s">
        <v>499</v>
      </c>
      <c r="B35" s="196" t="s">
        <v>500</v>
      </c>
      <c r="C35" s="197"/>
      <c r="D35" s="196">
        <v>2000</v>
      </c>
      <c r="E35" s="197"/>
      <c r="F35" s="198">
        <v>1.2896</v>
      </c>
      <c r="G35" s="197"/>
      <c r="H35" s="199">
        <v>2579.12</v>
      </c>
      <c r="I35" s="197"/>
      <c r="J35" s="200">
        <v>0.6</v>
      </c>
      <c r="K35" s="197"/>
      <c r="L35" s="201">
        <v>1200</v>
      </c>
      <c r="M35" s="197"/>
      <c r="N35" s="202">
        <v>0.014413</v>
      </c>
      <c r="O35" s="197"/>
      <c r="P35" s="202">
        <v>0.06875</v>
      </c>
    </row>
    <row r="36" spans="1:16" s="140" customFormat="1" ht="12.75">
      <c r="A36" s="195" t="s">
        <v>501</v>
      </c>
      <c r="B36" s="196" t="s">
        <v>502</v>
      </c>
      <c r="C36" s="197"/>
      <c r="D36" s="196">
        <v>31351</v>
      </c>
      <c r="E36" s="197"/>
      <c r="F36" s="198">
        <v>1.0362</v>
      </c>
      <c r="G36" s="197"/>
      <c r="H36" s="199">
        <v>32486.1</v>
      </c>
      <c r="I36" s="197"/>
      <c r="J36" s="200">
        <v>0.259</v>
      </c>
      <c r="K36" s="197"/>
      <c r="L36" s="201">
        <v>8119.91</v>
      </c>
      <c r="M36" s="197"/>
      <c r="N36" s="202">
        <v>0.199949</v>
      </c>
      <c r="O36" s="197"/>
      <c r="P36" s="202">
        <v>0.465204</v>
      </c>
    </row>
    <row r="37" spans="1:16" s="140" customFormat="1" ht="12.75">
      <c r="A37" s="195" t="s">
        <v>503</v>
      </c>
      <c r="B37" s="196" t="s">
        <v>504</v>
      </c>
      <c r="C37" s="197"/>
      <c r="D37" s="196">
        <v>21</v>
      </c>
      <c r="E37" s="197"/>
      <c r="F37" s="206">
        <v>2505.609</v>
      </c>
      <c r="G37" s="197"/>
      <c r="H37" s="199">
        <v>52617.79</v>
      </c>
      <c r="I37" s="197"/>
      <c r="J37" s="200">
        <v>863.2449</v>
      </c>
      <c r="K37" s="197"/>
      <c r="L37" s="201">
        <v>18128.14</v>
      </c>
      <c r="M37" s="197"/>
      <c r="N37" s="202">
        <v>0.015146</v>
      </c>
      <c r="O37" s="197"/>
      <c r="P37" s="202">
        <v>1.038594</v>
      </c>
    </row>
    <row r="38" spans="1:16" s="140" customFormat="1" ht="12.75">
      <c r="A38" s="195" t="s">
        <v>505</v>
      </c>
      <c r="B38" s="196" t="s">
        <v>506</v>
      </c>
      <c r="C38" s="197"/>
      <c r="D38" s="196">
        <v>190124</v>
      </c>
      <c r="E38" s="197"/>
      <c r="F38" s="204">
        <v>1</v>
      </c>
      <c r="G38" s="197"/>
      <c r="H38" s="199">
        <v>190124</v>
      </c>
      <c r="I38" s="197"/>
      <c r="J38" s="200">
        <v>0.6075</v>
      </c>
      <c r="K38" s="197"/>
      <c r="L38" s="201">
        <v>115500.33</v>
      </c>
      <c r="M38" s="197"/>
      <c r="N38" s="202">
        <v>0.165185</v>
      </c>
      <c r="O38" s="197"/>
      <c r="P38" s="202">
        <v>6.617224</v>
      </c>
    </row>
    <row r="39" spans="1:16" s="140" customFormat="1" ht="12.75">
      <c r="A39" s="205" t="s">
        <v>505</v>
      </c>
      <c r="B39" s="196" t="s">
        <v>506</v>
      </c>
      <c r="C39" s="197"/>
      <c r="D39" s="196">
        <v>141593</v>
      </c>
      <c r="E39" s="197"/>
      <c r="F39" s="204">
        <v>1</v>
      </c>
      <c r="G39" s="197"/>
      <c r="H39" s="199">
        <v>141593</v>
      </c>
      <c r="I39" s="197"/>
      <c r="J39" s="200">
        <v>0.6075</v>
      </c>
      <c r="K39" s="197"/>
      <c r="L39" s="201">
        <v>86017.75</v>
      </c>
      <c r="M39" s="197"/>
      <c r="N39" s="202">
        <v>0.12302</v>
      </c>
      <c r="O39" s="197"/>
      <c r="P39" s="202">
        <v>4.928114</v>
      </c>
    </row>
    <row r="40" spans="1:16" s="140" customFormat="1" ht="12.75">
      <c r="A40" s="195" t="s">
        <v>507</v>
      </c>
      <c r="B40" s="196" t="s">
        <v>508</v>
      </c>
      <c r="C40" s="197"/>
      <c r="D40" s="196">
        <v>37883</v>
      </c>
      <c r="E40" s="197"/>
      <c r="F40" s="198">
        <v>0.514</v>
      </c>
      <c r="G40" s="197"/>
      <c r="H40" s="199">
        <v>19473.43</v>
      </c>
      <c r="I40" s="197"/>
      <c r="J40" s="200">
        <v>0.026</v>
      </c>
      <c r="K40" s="197"/>
      <c r="L40" s="201">
        <v>984.96</v>
      </c>
      <c r="M40" s="197"/>
      <c r="N40" s="202">
        <v>0.00997</v>
      </c>
      <c r="O40" s="197"/>
      <c r="P40" s="202">
        <v>0.05643</v>
      </c>
    </row>
    <row r="41" spans="1:16" s="140" customFormat="1" ht="12.75">
      <c r="A41" s="205" t="s">
        <v>509</v>
      </c>
      <c r="B41" s="196" t="s">
        <v>510</v>
      </c>
      <c r="C41" s="197"/>
      <c r="D41" s="196">
        <v>16020</v>
      </c>
      <c r="E41" s="197"/>
      <c r="F41" s="204">
        <v>0.4663</v>
      </c>
      <c r="G41" s="197"/>
      <c r="H41" s="199">
        <v>7469.99</v>
      </c>
      <c r="I41" s="197"/>
      <c r="J41" s="200">
        <v>0.023</v>
      </c>
      <c r="K41" s="197"/>
      <c r="L41" s="201">
        <v>368.46</v>
      </c>
      <c r="M41" s="197"/>
      <c r="N41" s="202">
        <v>0.006093</v>
      </c>
      <c r="O41" s="197"/>
      <c r="P41" s="202">
        <v>0.02111</v>
      </c>
    </row>
    <row r="42" spans="1:16" s="140" customFormat="1" ht="12.75">
      <c r="A42" s="195" t="s">
        <v>509</v>
      </c>
      <c r="B42" s="196" t="s">
        <v>510</v>
      </c>
      <c r="C42" s="197"/>
      <c r="D42" s="196">
        <v>12395</v>
      </c>
      <c r="E42" s="197"/>
      <c r="F42" s="198">
        <v>0.3558</v>
      </c>
      <c r="G42" s="197"/>
      <c r="H42" s="199">
        <v>4410.5</v>
      </c>
      <c r="I42" s="197"/>
      <c r="J42" s="200">
        <v>0.023</v>
      </c>
      <c r="K42" s="197"/>
      <c r="L42" s="201">
        <v>285.09</v>
      </c>
      <c r="M42" s="197"/>
      <c r="N42" s="202">
        <v>0.004714</v>
      </c>
      <c r="O42" s="197"/>
      <c r="P42" s="202">
        <v>0.016333</v>
      </c>
    </row>
    <row r="43" spans="1:16" s="140" customFormat="1" ht="12.75">
      <c r="A43" s="195" t="s">
        <v>511</v>
      </c>
      <c r="B43" s="196" t="s">
        <v>512</v>
      </c>
      <c r="C43" s="197"/>
      <c r="D43" s="196">
        <v>23916</v>
      </c>
      <c r="E43" s="197"/>
      <c r="F43" s="198">
        <v>0.7777</v>
      </c>
      <c r="G43" s="197"/>
      <c r="H43" s="199">
        <v>18599.6</v>
      </c>
      <c r="I43" s="197"/>
      <c r="J43" s="200">
        <v>0.39</v>
      </c>
      <c r="K43" s="197"/>
      <c r="L43" s="201">
        <v>932.72</v>
      </c>
      <c r="M43" s="197"/>
      <c r="N43" s="202">
        <v>0.009342</v>
      </c>
      <c r="O43" s="197"/>
      <c r="P43" s="202">
        <v>0.053437</v>
      </c>
    </row>
    <row r="44" spans="1:16" s="140" customFormat="1" ht="12.75">
      <c r="A44" s="205" t="s">
        <v>511</v>
      </c>
      <c r="B44" s="196" t="s">
        <v>512</v>
      </c>
      <c r="C44" s="197"/>
      <c r="D44" s="196">
        <v>10000</v>
      </c>
      <c r="E44" s="197"/>
      <c r="F44" s="198">
        <v>0.2365</v>
      </c>
      <c r="G44" s="197"/>
      <c r="H44" s="199">
        <v>2365</v>
      </c>
      <c r="I44" s="197"/>
      <c r="J44" s="200">
        <v>0.39</v>
      </c>
      <c r="K44" s="197"/>
      <c r="L44" s="201">
        <v>390</v>
      </c>
      <c r="M44" s="197"/>
      <c r="N44" s="202">
        <v>0.003906</v>
      </c>
      <c r="O44" s="197"/>
      <c r="P44" s="202">
        <v>0.022344</v>
      </c>
    </row>
    <row r="45" spans="1:16" s="140" customFormat="1" ht="12.75">
      <c r="A45" s="205" t="s">
        <v>513</v>
      </c>
      <c r="B45" s="196" t="s">
        <v>514</v>
      </c>
      <c r="C45" s="197"/>
      <c r="D45" s="196">
        <v>1091</v>
      </c>
      <c r="E45" s="197"/>
      <c r="F45" s="198">
        <v>1.9079</v>
      </c>
      <c r="G45" s="197"/>
      <c r="H45" s="199">
        <v>2081.53</v>
      </c>
      <c r="I45" s="197"/>
      <c r="J45" s="200">
        <v>1.21</v>
      </c>
      <c r="K45" s="197"/>
      <c r="L45" s="201">
        <v>1320.11</v>
      </c>
      <c r="M45" s="197"/>
      <c r="N45" s="202">
        <v>0.000222</v>
      </c>
      <c r="O45" s="197"/>
      <c r="P45" s="202">
        <v>0.075632</v>
      </c>
    </row>
    <row r="46" spans="1:16" s="140" customFormat="1" ht="12.75">
      <c r="A46" s="195" t="s">
        <v>515</v>
      </c>
      <c r="B46" s="196" t="s">
        <v>516</v>
      </c>
      <c r="C46" s="197"/>
      <c r="D46" s="196">
        <v>40</v>
      </c>
      <c r="E46" s="197"/>
      <c r="F46" s="198">
        <v>502.3115</v>
      </c>
      <c r="G46" s="197"/>
      <c r="H46" s="199">
        <v>20092.46</v>
      </c>
      <c r="I46" s="197"/>
      <c r="J46" s="200">
        <v>400.4267</v>
      </c>
      <c r="K46" s="197"/>
      <c r="L46" s="201">
        <v>16017.07</v>
      </c>
      <c r="M46" s="197"/>
      <c r="N46" s="202">
        <v>0.010768</v>
      </c>
      <c r="O46" s="197"/>
      <c r="P46" s="202">
        <v>0.917647</v>
      </c>
    </row>
    <row r="47" spans="1:16" s="140" customFormat="1" ht="12.75">
      <c r="A47" s="207" t="s">
        <v>517</v>
      </c>
      <c r="B47" s="208"/>
      <c r="C47" s="209">
        <v>603</v>
      </c>
      <c r="D47" s="210"/>
      <c r="E47" s="211">
        <v>614</v>
      </c>
      <c r="F47" s="212"/>
      <c r="G47" s="211">
        <v>625</v>
      </c>
      <c r="H47" s="213">
        <f>SUM(H16:H46)</f>
        <v>846737.7799999999</v>
      </c>
      <c r="I47" s="214">
        <v>636</v>
      </c>
      <c r="J47" s="212"/>
      <c r="K47" s="215">
        <v>647</v>
      </c>
      <c r="L47" s="216">
        <f>SUM(L16:L46)</f>
        <v>301455.41000000003</v>
      </c>
      <c r="M47" s="217">
        <v>658</v>
      </c>
      <c r="N47" s="218"/>
      <c r="O47" s="219">
        <v>669</v>
      </c>
      <c r="P47" s="220">
        <f>SUM(P16:P46)</f>
        <v>17.270930999999994</v>
      </c>
    </row>
    <row r="48" spans="1:16" s="140" customFormat="1" ht="22.5">
      <c r="A48" s="221" t="s">
        <v>518</v>
      </c>
      <c r="B48" s="208"/>
      <c r="C48" s="209">
        <v>604</v>
      </c>
      <c r="D48" s="210"/>
      <c r="E48" s="211">
        <v>615</v>
      </c>
      <c r="F48" s="222"/>
      <c r="G48" s="211">
        <v>626</v>
      </c>
      <c r="H48" s="223"/>
      <c r="I48" s="224">
        <v>637</v>
      </c>
      <c r="J48" s="222"/>
      <c r="K48" s="225">
        <v>648</v>
      </c>
      <c r="L48" s="226"/>
      <c r="M48" s="217">
        <v>659</v>
      </c>
      <c r="N48" s="197"/>
      <c r="O48" s="219">
        <v>670</v>
      </c>
      <c r="P48" s="197"/>
    </row>
    <row r="49" spans="1:16" s="140" customFormat="1" ht="12.75">
      <c r="A49" s="195" t="s">
        <v>519</v>
      </c>
      <c r="B49" s="196" t="s">
        <v>520</v>
      </c>
      <c r="C49" s="197"/>
      <c r="D49" s="196">
        <v>2299</v>
      </c>
      <c r="E49" s="197"/>
      <c r="F49" s="227">
        <v>11.3953</v>
      </c>
      <c r="G49" s="197"/>
      <c r="H49" s="199">
        <v>26197.9</v>
      </c>
      <c r="I49" s="197"/>
      <c r="J49" s="200">
        <v>3.5</v>
      </c>
      <c r="K49" s="197"/>
      <c r="L49" s="201">
        <v>8046.5</v>
      </c>
      <c r="M49" s="197"/>
      <c r="N49" s="202">
        <v>0.133309</v>
      </c>
      <c r="O49" s="197"/>
      <c r="P49" s="202">
        <v>0.460999</v>
      </c>
    </row>
    <row r="50" spans="1:16" s="140" customFormat="1" ht="12.75">
      <c r="A50" s="195" t="s">
        <v>519</v>
      </c>
      <c r="B50" s="196" t="s">
        <v>520</v>
      </c>
      <c r="C50" s="197"/>
      <c r="D50" s="196">
        <v>200</v>
      </c>
      <c r="E50" s="197"/>
      <c r="F50" s="228">
        <v>4</v>
      </c>
      <c r="G50" s="197"/>
      <c r="H50" s="199">
        <v>800</v>
      </c>
      <c r="I50" s="197"/>
      <c r="J50" s="200">
        <v>3.5</v>
      </c>
      <c r="K50" s="197"/>
      <c r="L50" s="201">
        <v>700</v>
      </c>
      <c r="M50" s="197"/>
      <c r="N50" s="202">
        <v>0.011597</v>
      </c>
      <c r="O50" s="197"/>
      <c r="P50" s="202">
        <v>0.040104</v>
      </c>
    </row>
    <row r="51" spans="1:16" s="140" customFormat="1" ht="12.75">
      <c r="A51" s="195" t="s">
        <v>521</v>
      </c>
      <c r="B51" s="196" t="s">
        <v>522</v>
      </c>
      <c r="C51" s="197"/>
      <c r="D51" s="196">
        <v>1400</v>
      </c>
      <c r="E51" s="197"/>
      <c r="F51" s="227">
        <v>7.2075</v>
      </c>
      <c r="G51" s="197"/>
      <c r="H51" s="199">
        <v>10090.5</v>
      </c>
      <c r="I51" s="197"/>
      <c r="J51" s="200">
        <v>2.27</v>
      </c>
      <c r="K51" s="197"/>
      <c r="L51" s="201">
        <v>3178</v>
      </c>
      <c r="M51" s="197"/>
      <c r="N51" s="202">
        <v>0.110791</v>
      </c>
      <c r="O51" s="197"/>
      <c r="P51" s="202">
        <v>0.182073</v>
      </c>
    </row>
    <row r="52" spans="1:16" s="140" customFormat="1" ht="12.75">
      <c r="A52" s="195" t="s">
        <v>523</v>
      </c>
      <c r="B52" s="198" t="s">
        <v>524</v>
      </c>
      <c r="C52" s="197"/>
      <c r="D52" s="198">
        <v>347</v>
      </c>
      <c r="E52" s="197"/>
      <c r="F52" s="229">
        <v>30.7985</v>
      </c>
      <c r="G52" s="197"/>
      <c r="H52" s="230">
        <v>10687.09</v>
      </c>
      <c r="I52" s="197"/>
      <c r="J52" s="231">
        <v>10</v>
      </c>
      <c r="K52" s="197"/>
      <c r="L52" s="230">
        <v>3470</v>
      </c>
      <c r="M52" s="197"/>
      <c r="N52" s="229">
        <v>0.032057</v>
      </c>
      <c r="O52" s="197"/>
      <c r="P52" s="232">
        <v>0.198803</v>
      </c>
    </row>
    <row r="53" spans="1:16" s="140" customFormat="1" ht="12.75">
      <c r="A53" s="229" t="s">
        <v>525</v>
      </c>
      <c r="B53" s="198" t="s">
        <v>526</v>
      </c>
      <c r="C53" s="197"/>
      <c r="D53" s="198">
        <v>2530</v>
      </c>
      <c r="E53" s="197"/>
      <c r="F53" s="229">
        <v>9.7472</v>
      </c>
      <c r="G53" s="197"/>
      <c r="H53" s="230">
        <v>24660.54</v>
      </c>
      <c r="I53" s="197"/>
      <c r="J53" s="231">
        <v>3.2</v>
      </c>
      <c r="K53" s="197"/>
      <c r="L53" s="230">
        <v>8096</v>
      </c>
      <c r="M53" s="197"/>
      <c r="N53" s="232">
        <v>0.078454</v>
      </c>
      <c r="O53" s="197"/>
      <c r="P53" s="232">
        <v>0.463835</v>
      </c>
    </row>
    <row r="54" spans="1:16" s="140" customFormat="1" ht="12.75">
      <c r="A54" s="229" t="s">
        <v>527</v>
      </c>
      <c r="B54" s="198" t="s">
        <v>528</v>
      </c>
      <c r="C54" s="197"/>
      <c r="D54" s="198">
        <v>1663</v>
      </c>
      <c r="E54" s="197"/>
      <c r="F54" s="229">
        <v>9.2988</v>
      </c>
      <c r="G54" s="197"/>
      <c r="H54" s="230">
        <v>15463.94</v>
      </c>
      <c r="I54" s="197"/>
      <c r="J54" s="231">
        <v>3.475</v>
      </c>
      <c r="K54" s="197"/>
      <c r="L54" s="230">
        <v>5778.93</v>
      </c>
      <c r="M54" s="197"/>
      <c r="N54" s="232">
        <v>0.099035</v>
      </c>
      <c r="O54" s="197"/>
      <c r="P54" s="232">
        <v>0.331085</v>
      </c>
    </row>
    <row r="55" spans="1:16" s="140" customFormat="1" ht="12.75">
      <c r="A55" s="229" t="s">
        <v>529</v>
      </c>
      <c r="B55" s="198" t="s">
        <v>530</v>
      </c>
      <c r="C55" s="197"/>
      <c r="D55" s="198">
        <v>1450</v>
      </c>
      <c r="E55" s="197"/>
      <c r="F55" s="229">
        <v>11.6622</v>
      </c>
      <c r="G55" s="197"/>
      <c r="H55" s="230">
        <v>16910.17</v>
      </c>
      <c r="I55" s="197"/>
      <c r="J55" s="231">
        <v>7.49</v>
      </c>
      <c r="K55" s="197"/>
      <c r="L55" s="230">
        <v>10860.5</v>
      </c>
      <c r="M55" s="197"/>
      <c r="N55" s="232">
        <v>0.019467</v>
      </c>
      <c r="O55" s="197"/>
      <c r="P55" s="232">
        <v>0.622218</v>
      </c>
    </row>
    <row r="56" spans="1:16" s="140" customFormat="1" ht="12.75">
      <c r="A56" s="229" t="s">
        <v>529</v>
      </c>
      <c r="B56" s="198" t="s">
        <v>530</v>
      </c>
      <c r="C56" s="197"/>
      <c r="D56" s="198">
        <v>1200</v>
      </c>
      <c r="E56" s="197"/>
      <c r="F56" s="233">
        <v>12.3967</v>
      </c>
      <c r="G56" s="197"/>
      <c r="H56" s="230">
        <v>14876</v>
      </c>
      <c r="I56" s="197"/>
      <c r="J56" s="231">
        <v>7.49</v>
      </c>
      <c r="K56" s="197"/>
      <c r="L56" s="230">
        <v>8988</v>
      </c>
      <c r="M56" s="197"/>
      <c r="N56" s="232">
        <v>0.01611</v>
      </c>
      <c r="O56" s="197"/>
      <c r="P56" s="232">
        <v>0.514939</v>
      </c>
    </row>
    <row r="57" spans="1:16" s="140" customFormat="1" ht="22.5">
      <c r="A57" s="221" t="s">
        <v>531</v>
      </c>
      <c r="B57" s="208"/>
      <c r="C57" s="209">
        <v>605</v>
      </c>
      <c r="D57" s="234"/>
      <c r="E57" s="211">
        <v>616</v>
      </c>
      <c r="F57" s="235"/>
      <c r="G57" s="214">
        <v>627</v>
      </c>
      <c r="H57" s="236">
        <f>SUM(H49:H56)</f>
        <v>119686.14</v>
      </c>
      <c r="I57" s="211">
        <v>638</v>
      </c>
      <c r="J57" s="212"/>
      <c r="K57" s="214">
        <v>649</v>
      </c>
      <c r="L57" s="236">
        <f>SUM(L49:L56)</f>
        <v>49117.93</v>
      </c>
      <c r="M57" s="214">
        <v>660</v>
      </c>
      <c r="N57" s="237"/>
      <c r="O57" s="214">
        <v>671</v>
      </c>
      <c r="P57" s="238">
        <f>SUM(P49:P56)</f>
        <v>2.8140560000000003</v>
      </c>
    </row>
    <row r="58" spans="1:16" s="140" customFormat="1" ht="12.75">
      <c r="A58" s="239" t="s">
        <v>532</v>
      </c>
      <c r="B58" s="208"/>
      <c r="C58" s="209">
        <v>606</v>
      </c>
      <c r="D58" s="234"/>
      <c r="E58" s="211">
        <v>617</v>
      </c>
      <c r="F58" s="240"/>
      <c r="G58" s="214">
        <v>628</v>
      </c>
      <c r="H58" s="241"/>
      <c r="I58" s="211">
        <v>639</v>
      </c>
      <c r="J58" s="222"/>
      <c r="K58" s="214">
        <v>650</v>
      </c>
      <c r="L58" s="241"/>
      <c r="M58" s="214">
        <v>661</v>
      </c>
      <c r="N58" s="242"/>
      <c r="O58" s="214">
        <v>672</v>
      </c>
      <c r="P58" s="242"/>
    </row>
    <row r="59" spans="1:16" s="140" customFormat="1" ht="12.75">
      <c r="A59" s="221" t="s">
        <v>474</v>
      </c>
      <c r="B59" s="208"/>
      <c r="C59" s="209">
        <v>607</v>
      </c>
      <c r="D59" s="234"/>
      <c r="E59" s="211">
        <v>618</v>
      </c>
      <c r="F59" s="240"/>
      <c r="G59" s="214">
        <v>629</v>
      </c>
      <c r="H59" s="241"/>
      <c r="I59" s="211">
        <v>640</v>
      </c>
      <c r="J59" s="222"/>
      <c r="K59" s="214">
        <v>651</v>
      </c>
      <c r="L59" s="241"/>
      <c r="M59" s="214">
        <v>662</v>
      </c>
      <c r="N59" s="242"/>
      <c r="O59" s="214">
        <v>673</v>
      </c>
      <c r="P59" s="242"/>
    </row>
    <row r="60" spans="1:16" s="140" customFormat="1" ht="12.75">
      <c r="A60" s="221" t="s">
        <v>517</v>
      </c>
      <c r="B60" s="208"/>
      <c r="C60" s="209">
        <v>608</v>
      </c>
      <c r="D60" s="243"/>
      <c r="E60" s="209">
        <v>619</v>
      </c>
      <c r="F60" s="244"/>
      <c r="G60" s="209">
        <v>630</v>
      </c>
      <c r="H60" s="245"/>
      <c r="I60" s="211">
        <v>641</v>
      </c>
      <c r="J60" s="244"/>
      <c r="K60" s="214">
        <v>652</v>
      </c>
      <c r="L60" s="245"/>
      <c r="M60" s="214">
        <v>663</v>
      </c>
      <c r="N60" s="246"/>
      <c r="O60" s="214">
        <v>674</v>
      </c>
      <c r="P60" s="247"/>
    </row>
    <row r="61" spans="1:16" s="140" customFormat="1" ht="22.5">
      <c r="A61" s="221" t="s">
        <v>518</v>
      </c>
      <c r="B61" s="208"/>
      <c r="C61" s="209">
        <v>609</v>
      </c>
      <c r="D61" s="234"/>
      <c r="E61" s="209">
        <v>620</v>
      </c>
      <c r="F61" s="240"/>
      <c r="G61" s="209">
        <v>631</v>
      </c>
      <c r="H61" s="241"/>
      <c r="I61" s="211">
        <v>642</v>
      </c>
      <c r="J61" s="222"/>
      <c r="K61" s="214">
        <v>653</v>
      </c>
      <c r="L61" s="241"/>
      <c r="M61" s="214">
        <v>664</v>
      </c>
      <c r="N61" s="242"/>
      <c r="O61" s="214">
        <v>675</v>
      </c>
      <c r="P61" s="242"/>
    </row>
    <row r="62" spans="1:16" s="140" customFormat="1" ht="12.75">
      <c r="A62" s="248" t="s">
        <v>533</v>
      </c>
      <c r="B62" s="249"/>
      <c r="C62" s="209">
        <v>610</v>
      </c>
      <c r="D62" s="243"/>
      <c r="E62" s="209">
        <v>621</v>
      </c>
      <c r="F62" s="244"/>
      <c r="G62" s="209">
        <v>632</v>
      </c>
      <c r="H62" s="250"/>
      <c r="I62" s="211">
        <v>643</v>
      </c>
      <c r="J62" s="251"/>
      <c r="K62" s="214">
        <v>654</v>
      </c>
      <c r="L62" s="245"/>
      <c r="M62" s="214">
        <v>665</v>
      </c>
      <c r="N62" s="252"/>
      <c r="O62" s="253">
        <v>676</v>
      </c>
      <c r="P62" s="247"/>
    </row>
    <row r="63" spans="1:16" s="140" customFormat="1" ht="12.75">
      <c r="A63" s="254" t="s">
        <v>534</v>
      </c>
      <c r="B63" s="255"/>
      <c r="C63" s="209">
        <v>611</v>
      </c>
      <c r="D63" s="256"/>
      <c r="E63" s="209">
        <v>622</v>
      </c>
      <c r="F63" s="257"/>
      <c r="G63" s="209">
        <v>633</v>
      </c>
      <c r="H63" s="258">
        <f>H47+H57</f>
        <v>966423.9199999999</v>
      </c>
      <c r="I63" s="211">
        <v>644</v>
      </c>
      <c r="J63" s="251"/>
      <c r="K63" s="214">
        <v>655</v>
      </c>
      <c r="L63" s="245">
        <f>L47+L57</f>
        <v>350573.34</v>
      </c>
      <c r="M63" s="214">
        <v>666</v>
      </c>
      <c r="N63" s="252"/>
      <c r="O63" s="253">
        <v>677</v>
      </c>
      <c r="P63" s="259">
        <f>P57+P47</f>
        <v>20.084986999999995</v>
      </c>
    </row>
    <row r="64" s="140" customFormat="1" ht="12.75"/>
    <row r="65" spans="1:14" s="140" customFormat="1" ht="15">
      <c r="A65" s="260" t="s">
        <v>535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0" t="s">
        <v>536</v>
      </c>
    </row>
    <row r="66" spans="1:15" s="140" customFormat="1" ht="12.75">
      <c r="A66" s="262"/>
      <c r="B66" s="262"/>
      <c r="C66" s="262"/>
      <c r="D66" s="263"/>
      <c r="E66" s="262"/>
      <c r="F66" s="264"/>
      <c r="G66" s="262"/>
      <c r="H66" s="262"/>
      <c r="I66" s="262"/>
      <c r="J66" s="264"/>
      <c r="K66" s="262"/>
      <c r="L66" s="265"/>
      <c r="M66" s="262"/>
      <c r="N66" s="266"/>
      <c r="O66" s="262"/>
    </row>
    <row r="67" s="140" customFormat="1" ht="12.75"/>
    <row r="68" s="140" customFormat="1" ht="12.75"/>
    <row r="69" s="140" customFormat="1" ht="12.75"/>
    <row r="70" s="140" customFormat="1" ht="12.75"/>
    <row r="71" s="140" customFormat="1" ht="12.75"/>
    <row r="72" s="140" customFormat="1" ht="12.75"/>
    <row r="73" s="140" customFormat="1" ht="12.75"/>
    <row r="74" s="140" customFormat="1" ht="12.75"/>
    <row r="75" s="140" customFormat="1" ht="12.75"/>
    <row r="76" s="140" customFormat="1" ht="12.75"/>
    <row r="77" s="140" customFormat="1" ht="12.75"/>
    <row r="78" s="140" customFormat="1" ht="12.75"/>
    <row r="79" s="140" customFormat="1" ht="12.75"/>
    <row r="80" s="140" customFormat="1" ht="12.75"/>
    <row r="81" s="140" customFormat="1" ht="12.75"/>
    <row r="82" s="140" customFormat="1" ht="12.75"/>
    <row r="83" s="140" customFormat="1" ht="12.75"/>
    <row r="84" s="140" customFormat="1" ht="12.75"/>
    <row r="85" s="140" customFormat="1" ht="12.75"/>
    <row r="86" s="140" customFormat="1" ht="12.75"/>
    <row r="87" s="140" customFormat="1" ht="12.75"/>
    <row r="88" s="140" customFormat="1" ht="12.75"/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</sheetData>
  <sheetProtection/>
  <mergeCells count="20"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2014-02-23T12:21:51Z</cp:lastPrinted>
  <dcterms:created xsi:type="dcterms:W3CDTF">2008-07-04T06:50:58Z</dcterms:created>
  <dcterms:modified xsi:type="dcterms:W3CDTF">2016-07-28T14:01:39Z</dcterms:modified>
  <cp:category/>
  <cp:version/>
  <cp:contentType/>
  <cp:contentStatus/>
</cp:coreProperties>
</file>