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firstSheet="3" activeTab="7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<sst xmlns="http://schemas.openxmlformats.org/spreadsheetml/2006/main" count="1344" uniqueCount="645">
  <si>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</si>
  <si>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</si>
  <si>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</si>
  <si>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</si>
  <si>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</si>
  <si>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</si>
  <si>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</si>
  <si>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</si>
  <si>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</si>
  <si>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</si>
  <si>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</si>
  <si>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</si>
  <si>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</si>
  <si>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</si>
  <si>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</si>
  <si>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</si>
  <si>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</si>
  <si>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</si>
  <si>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</si>
  <si>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</si>
  <si>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</si>
  <si>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</si>
  <si>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</si>
  <si>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</si>
  <si>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</si>
  <si>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</si>
  <si>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</si>
  <si>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</si>
  <si>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</si>
  <si>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</si>
  <si>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</si>
  <si>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</si>
  <si>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</si>
  <si>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</si>
  <si>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</si>
  <si>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</si>
  <si>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</si>
  <si>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</si>
  <si>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</si>
  <si>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</si>
  <si>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</si>
  <si>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</si>
  <si>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</si>
  <si>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</si>
  <si>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</si>
  <si>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</si>
  <si>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</si>
  <si>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</si>
  <si>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</si>
  <si>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</si>
  <si>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</si>
  <si>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</si>
  <si>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</si>
  <si>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</si>
  <si>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</si>
  <si>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</si>
  <si>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</si>
  <si>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</si>
  <si>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</si>
  <si>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</si>
  <si>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</si>
  <si>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</si>
  <si>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</si>
  <si>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</si>
  <si>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</si>
  <si>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</si>
  <si>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</si>
  <si>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</si>
  <si>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</si>
  <si>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</si>
  <si>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</si>
  <si>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</si>
  <si>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</si>
  <si>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</si>
  <si>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</si>
  <si>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</si>
  <si>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</si>
  <si>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</si>
  <si>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</si>
  <si>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</si>
  <si>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</si>
  <si>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</si>
  <si>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</si>
  <si>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</si>
  <si>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</si>
  <si>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</si>
  <si>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</si>
  <si>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</si>
  <si>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</si>
  <si>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</si>
  <si>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</si>
  <si>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</si>
  <si>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</si>
  <si>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</si>
  <si>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</si>
  <si>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</si>
  <si>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</si>
  <si>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</si>
  <si>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</si>
  <si>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</si>
  <si>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</si>
  <si>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</si>
  <si>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</si>
  <si>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</si>
  <si>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</si>
  <si>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</si>
  <si>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</si>
  <si>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</si>
  <si>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</si>
  <si>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</si>
  <si>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</si>
  <si>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</si>
  <si>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</si>
  <si>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</si>
  <si>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</si>
  <si>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</si>
  <si>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</si>
  <si>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</si>
  <si>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</si>
  <si>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</si>
  <si>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</si>
  <si>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</si>
  <si>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</si>
  <si>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</si>
  <si>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</si>
  <si>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</si>
  <si>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</si>
  <si>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</si>
  <si>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</si>
  <si>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</si>
  <si>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</si>
  <si>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</si>
  <si>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</si>
  <si>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</si>
  <si>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</si>
  <si>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</si>
  <si>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</si>
  <si>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</si>
  <si>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</si>
  <si>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</si>
  <si>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</si>
  <si>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</si>
  <si>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</si>
  <si>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</si>
  <si>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</si>
  <si>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</si>
  <si>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</si>
  <si>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</si>
  <si>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</si>
  <si>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</si>
  <si>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</si>
  <si>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</si>
  <si>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</si>
  <si>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</si>
  <si>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</si>
  <si>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</si>
  <si>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</si>
  <si>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</si>
  <si>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</si>
  <si>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</si>
  <si>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</si>
  <si>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</si>
  <si>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</si>
  <si>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</si>
  <si>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</si>
  <si>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</si>
  <si>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</si>
  <si>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</si>
  <si>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</si>
  <si>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</si>
  <si>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</si>
  <si>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</si>
  <si>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</si>
  <si>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</si>
  <si>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</si>
  <si>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</si>
  <si>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</si>
  <si>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</si>
  <si>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</si>
  <si>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</si>
  <si>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</si>
  <si>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</si>
  <si>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</si>
  <si>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</si>
  <si>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</si>
  <si>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</si>
  <si>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</si>
  <si>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</si>
  <si>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</si>
  <si>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</si>
  <si>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</si>
  <si>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</si>
  <si>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</si>
  <si>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</si>
  <si>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</si>
  <si>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</si>
  <si>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</si>
  <si>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</si>
  <si>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</si>
  <si>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</si>
  <si>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</si>
  <si>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</si>
  <si>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</si>
  <si>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</si>
  <si>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</si>
  <si>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</si>
  <si>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</si>
  <si>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</si>
  <si>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</si>
  <si>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</si>
  <si>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</si>
  <si>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</si>
  <si>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</si>
  <si>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</si>
  <si>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</si>
  <si>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</si>
  <si>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</si>
  <si>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</si>
  <si>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</si>
  <si>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</si>
  <si>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</si>
  <si>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</si>
  <si>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</si>
  <si>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</si>
  <si>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</si>
  <si>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</si>
  <si>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</si>
  <si>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</si>
  <si>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</si>
  <si>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</si>
  <si>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</si>
  <si>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</si>
  <si>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</si>
  <si>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</si>
  <si>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</si>
  <si>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</si>
  <si>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</si>
  <si>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</si>
  <si>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</si>
  <si>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</si>
  <si>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</si>
  <si>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</si>
  <si>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</si>
  <si>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</si>
  <si>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</si>
  <si>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</si>
  <si>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</si>
  <si>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</si>
  <si>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</si>
  <si>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</si>
  <si>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</si>
  <si>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</si>
  <si>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</si>
  <si>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</si>
  <si>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</si>
  <si>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</si>
  <si>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</si>
  <si>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</si>
  <si>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</si>
  <si>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</si>
  <si>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</si>
  <si>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</si>
  <si>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</si>
  <si>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</si>
  <si>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</si>
  <si>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</si>
  <si>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</si>
  <si>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</si>
  <si>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</si>
  <si>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</si>
  <si>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</si>
  <si>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</si>
  <si>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</si>
  <si>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</si>
  <si>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</si>
  <si>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</si>
  <si>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</si>
  <si>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</si>
  <si>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</si>
  <si>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</si>
  <si>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</si>
  <si>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</si>
  <si>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</si>
  <si>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</si>
  <si>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</si>
  <si>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</si>
  <si>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</si>
  <si>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</si>
  <si>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</si>
  <si>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</si>
  <si>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</si>
  <si>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</si>
  <si>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</si>
  <si>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</si>
  <si>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</si>
  <si>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</si>
  <si>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</si>
  <si>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</si>
  <si>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</si>
  <si>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</si>
  <si>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</si>
  <si>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</si>
  <si>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</si>
  <si>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</si>
  <si>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</si>
  <si>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</si>
  <si>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</si>
  <si>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</si>
  <si>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</si>
  <si>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</si>
  <si>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</si>
  <si>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</si>
  <si>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</si>
  <si>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</si>
  <si>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</si>
  <si>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</si>
  <si>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</si>
  <si>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</si>
  <si>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</si>
  <si>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</si>
  <si>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</si>
  <si>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</si>
  <si>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</si>
  <si>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</si>
  <si>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</si>
  <si>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</si>
  <si>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</si>
  <si>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</si>
  <si>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</si>
  <si>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</si>
  <si>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</si>
  <si>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</si>
  <si>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</si>
  <si>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</si>
  <si>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</si>
  <si>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</si>
  <si>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</si>
  <si>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</si>
  <si>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</si>
  <si>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</si>
  <si>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</si>
  <si>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</si>
  <si>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</si>
  <si>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</si>
  <si>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</si>
  <si>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</si>
  <si>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</si>
  <si>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</si>
  <si>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</si>
  <si>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</si>
  <si>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</si>
  <si>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</si>
  <si>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</si>
  <si>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</si>
  <si>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</si>
  <si>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</si>
  <si>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</si>
  <si>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</si>
  <si>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</si>
  <si>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</si>
  <si>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</si>
  <si>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</si>
  <si>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</si>
  <si>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</si>
  <si>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</si>
  <si>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</si>
  <si>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</si>
  <si>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</si>
  <si>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</si>
  <si>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</si>
  <si>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</si>
  <si>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</si>
  <si>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</si>
  <si>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</si>
  <si>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</si>
  <si>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</si>
  <si>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</si>
  <si>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</si>
  <si>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</si>
  <si>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</si>
  <si>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</si>
  <si>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</si>
  <si>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</si>
  <si>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</si>
  <si>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</si>
  <si>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</si>
  <si>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</si>
  <si>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</si>
  <si>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</si>
  <si>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</si>
  <si>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</si>
  <si>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</si>
  <si>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</si>
  <si>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</si>
  <si>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</si>
  <si>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</si>
  <si>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</si>
  <si>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</si>
  <si>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</si>
  <si>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</si>
  <si>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</si>
  <si>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</si>
  <si>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</si>
  <si>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</si>
  <si>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</si>
  <si>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</si>
  <si>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</si>
  <si>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Naknada depozitaru</t>
  </si>
  <si>
    <t>Naknada berzi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</si>
  <si>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</si>
  <si>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</si>
  <si>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</si>
  <si>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</si>
  <si>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</si>
  <si>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</si>
  <si>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</si>
  <si>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</si>
  <si>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</si>
  <si>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</si>
  <si>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</si>
  <si>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</si>
  <si>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</si>
  <si>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</si>
  <si>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</si>
  <si>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</si>
  <si>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</si>
  <si>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</si>
  <si>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</si>
  <si>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</si>
  <si>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</si>
  <si>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</si>
  <si>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</si>
  <si>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</si>
  <si>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</si>
  <si>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</si>
  <si>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</si>
  <si>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</si>
  <si>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</si>
  <si>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</si>
  <si>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</si>
  <si>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</si>
  <si>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</si>
  <si>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</si>
  <si>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</si>
  <si>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</si>
  <si>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</si>
  <si>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</si>
  <si>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</si>
  <si>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</si>
  <si>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</si>
  <si>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</si>
  <si>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</si>
  <si>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</si>
  <si>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</si>
  <si>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</si>
  <si>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</si>
  <si>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</si>
  <si>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</si>
  <si>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</si>
  <si>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</si>
  <si>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</si>
  <si>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</si>
  <si>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</si>
  <si>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</si>
  <si>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</si>
  <si>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</si>
  <si>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</si>
  <si>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</si>
  <si>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</si>
  <si>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</si>
  <si>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</si>
  <si>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</si>
  <si>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</si>
  <si>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CENTALNI REGISTAR</t>
  </si>
  <si>
    <t>BANJALUČKA BERZA</t>
  </si>
  <si>
    <t>EKSTERNI  REVIZOR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</si>
  <si>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</si>
  <si>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</si>
  <si>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</si>
  <si>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</si>
  <si>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</si>
  <si>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</si>
  <si>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</si>
  <si>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</si>
  <si>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</si>
  <si>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</si>
  <si>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</si>
  <si>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</si>
  <si>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</si>
  <si>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</si>
  <si>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</si>
  <si>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</si>
  <si>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</si>
  <si>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</si>
  <si>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</si>
  <si>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</si>
  <si>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</si>
  <si>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</si>
  <si>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</si>
  <si>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</si>
  <si>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</si>
  <si>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</si>
  <si>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</si>
  <si>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</si>
  <si>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</si>
  <si>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</si>
  <si>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</si>
  <si>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</si>
  <si>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</si>
  <si>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</si>
  <si>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</si>
  <si>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na dan 31.03.2020. godine</t>
  </si>
  <si>
    <t xml:space="preserve">  za period od 01.01 do 31.03.2020. godine</t>
  </si>
  <si>
    <t>Dana, 31.03.2020. godine</t>
  </si>
  <si>
    <t xml:space="preserve">Dana, 31.03.2020. godine                        </t>
  </si>
  <si>
    <t>od 01.01. do 31.03.2020. godine</t>
  </si>
  <si>
    <t>Zakonski zastupnik Društva za upravljenje investicionim fondom</t>
  </si>
  <si>
    <t xml:space="preserve">Dana, 31.03.2020. godine                  </t>
  </si>
  <si>
    <t>za period od 01.01.do 31.03.2020. godine</t>
  </si>
  <si>
    <t>za period od 01.01. do 31.03.2020. godine</t>
  </si>
  <si>
    <t xml:space="preserve">Dana, 31.03.2020. godine                                 </t>
  </si>
  <si>
    <t xml:space="preserve">Dana, 31.03.2020. godine                                                         </t>
  </si>
  <si>
    <t>za period od  01.01.2020. do  31.03.2020.</t>
  </si>
  <si>
    <t>IZVJEŠTAJ O STRUKTURI ULAGANJA INVESTICIONOG FONDA - AKCIJE na dan  31.03.2020. GODINE</t>
  </si>
  <si>
    <t>IZVJEŠTAJ O STRUKTURI ULAGANJA INVESTICIONOG FONDA - OBVEZNICE na dan 31.03.2020. GODINE</t>
  </si>
  <si>
    <t>REPUBLIKA SRPSKA - MINISTARSTVO FINANSIJA</t>
  </si>
  <si>
    <t>B</t>
  </si>
  <si>
    <t>RSDS-O-G</t>
  </si>
  <si>
    <t>RSRS-O-A</t>
  </si>
  <si>
    <t>R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</si>
  <si>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</si>
  <si>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</si>
  <si>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</si>
  <si>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</si>
  <si>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</si>
  <si>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</si>
  <si>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</si>
  <si>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</si>
  <si>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</si>
  <si>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</si>
  <si>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Ukupna ulaganja u obveznice domaćih izdavalaca</t>
  </si>
  <si>
    <t>Oznaka HOV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</si>
  <si>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</si>
  <si>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</si>
  <si>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</si>
  <si>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</si>
  <si>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</si>
  <si>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</si>
  <si>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</si>
  <si>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</si>
  <si>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Društva za upravljanje investicionim fondom</t>
  </si>
  <si>
    <t>TC BALKANA AD MRKONJIĆ GRAD</t>
  </si>
  <si>
    <t>BKMG-R-A</t>
  </si>
  <si>
    <t>ČAJAVEC-MEGA AD BANJA LUKA</t>
  </si>
  <si>
    <t>CMEG-R-A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</si>
  <si>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</si>
  <si>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</si>
  <si>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</si>
  <si>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</si>
  <si>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</si>
  <si>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</si>
  <si>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</si>
  <si>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</si>
  <si>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</si>
  <si>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</si>
  <si>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ENERGOINVEST TAT DD SARAJEVO</t>
  </si>
  <si>
    <t>ETATRK1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</si>
  <si>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</si>
  <si>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</si>
  <si>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</si>
  <si>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</si>
  <si>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</si>
  <si>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</si>
  <si>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</si>
  <si>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</si>
  <si>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</si>
  <si>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</si>
  <si>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</si>
  <si>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</si>
  <si>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</si>
  <si>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</si>
  <si>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</si>
  <si>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</si>
  <si>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</si>
  <si>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</si>
  <si>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</si>
  <si>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</si>
  <si>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</si>
  <si>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</si>
  <si>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</si>
  <si>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</si>
  <si>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</si>
  <si>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</si>
  <si>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</si>
  <si>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</si>
  <si>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</si>
  <si>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</si>
  <si>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</si>
  <si>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</si>
  <si>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</si>
  <si>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</si>
  <si>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</si>
  <si>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</si>
  <si>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NOVA BANKA AD BANJA LUKA</t>
  </si>
  <si>
    <t>NOVB-R-E</t>
  </si>
  <si>
    <t>SRPSKE POŠTE AD BANJA LUKA</t>
  </si>
  <si>
    <t>POST-R-A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</si>
  <si>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</si>
  <si>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</si>
  <si>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</si>
  <si>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</si>
  <si>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</si>
  <si>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</si>
  <si>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</si>
  <si>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</si>
  <si>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</si>
  <si>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</si>
  <si>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SARAJEVO-GAS AD SRPSKO SARAJEVO</t>
  </si>
  <si>
    <t>SGAS-R-A</t>
  </si>
  <si>
    <t>TELEKOM SRPSKE AD BANJA LUKA</t>
  </si>
  <si>
    <t>TLKM-R-A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</si>
  <si>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</si>
  <si>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</si>
  <si>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</si>
  <si>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</si>
  <si>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</si>
  <si>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</si>
  <si>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</si>
  <si>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</si>
  <si>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</si>
  <si>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</si>
  <si>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</si>
  <si>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</si>
  <si>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</t>
  </si>
  <si>
    <t>VSBN-R-A</t>
  </si>
  <si>
    <t>VETERINARSKA STANICA AD DOBOJ</t>
  </si>
  <si>
    <t>VSDB-R-A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</si>
  <si>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</si>
  <si>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</si>
  <si>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</si>
  <si>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</si>
  <si>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</si>
  <si>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IZVJEŠTAJ O NEREALIZOVANIM DOBICIMA (GUBICIMA) INVESTICIONOG FONDA na dan 31.03.2020.</t>
  </si>
  <si>
    <t>Ukupno:</t>
  </si>
  <si>
    <t>DUIF INVEST NOVA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</si>
</sst>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19" xfId="62" applyNumberFormat="1" applyFont="1" applyFill="1" applyBorder="1" applyAlignment="1">
      <alignment vertical="center"/>
      <protection/>
    </xf>
    <xf numFmtId="168" fontId="3" fillId="0" borderId="19" xfId="62" applyNumberFormat="1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4" fontId="3" fillId="0" borderId="19" xfId="62" applyNumberFormat="1" applyFont="1" applyFill="1" applyBorder="1" applyAlignment="1">
      <alignment vertical="center"/>
      <protection/>
    </xf>
    <xf numFmtId="170" fontId="3" fillId="0" borderId="19" xfId="62" applyNumberFormat="1" applyFont="1" applyFill="1" applyBorder="1" applyAlignment="1">
      <alignment vertical="center"/>
      <protection/>
    </xf>
    <xf numFmtId="170" fontId="3" fillId="0" borderId="20" xfId="62" applyNumberFormat="1" applyFont="1" applyFill="1" applyBorder="1" applyAlignment="1">
      <alignment vertical="center"/>
      <protection/>
    </xf>
    <xf numFmtId="0" fontId="3" fillId="0" borderId="10" xfId="62" applyFont="1" applyFill="1" applyBorder="1">
      <alignment/>
      <protection/>
    </xf>
    <xf numFmtId="4" fontId="4" fillId="0" borderId="10" xfId="62" applyNumberFormat="1" applyFont="1" applyFill="1" applyBorder="1">
      <alignment/>
      <protection/>
    </xf>
    <xf numFmtId="0" fontId="4" fillId="0" borderId="10" xfId="62" applyFont="1" applyFill="1" applyBorder="1">
      <alignment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173" fontId="4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70" fontId="4" fillId="0" borderId="10" xfId="62" applyNumberFormat="1" applyFont="1" applyFill="1" applyBorder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4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horizontal="left"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" fillId="0" borderId="14" xfId="62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4" borderId="10" xfId="0" applyNumberFormat="1" applyFont="1" applyFill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wrapText="1"/>
    </xf>
    <xf numFmtId="0" fontId="51" fillId="35" borderId="25" xfId="0" applyFont="1" applyFill="1" applyBorder="1" applyAlignment="1">
      <alignment horizontal="center" wrapText="1"/>
    </xf>
    <xf numFmtId="0" fontId="51" fillId="35" borderId="25" xfId="0" applyFont="1" applyFill="1" applyBorder="1" applyAlignment="1">
      <alignment horizontal="right" wrapText="1"/>
    </xf>
    <xf numFmtId="4" fontId="51" fillId="35" borderId="25" xfId="0" applyNumberFormat="1" applyFont="1" applyFill="1" applyBorder="1" applyAlignment="1">
      <alignment horizontal="right" wrapText="1"/>
    </xf>
    <xf numFmtId="4" fontId="50" fillId="35" borderId="25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center" wrapText="1"/>
    </xf>
    <xf numFmtId="4" fontId="51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0" fontId="3" fillId="0" borderId="17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0" fontId="3" fillId="0" borderId="10" xfId="62" applyFont="1" applyFill="1" applyBorder="1">
      <alignment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1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/>
      <protection/>
    </xf>
    <xf numFmtId="0" fontId="51" fillId="35" borderId="10" xfId="0" applyFont="1" applyFill="1" applyBorder="1" applyAlignment="1">
      <alignment horizontal="left" wrapText="1"/>
    </xf>
    <xf numFmtId="0" fontId="8" fillId="0" borderId="10" xfId="62" applyFont="1" applyFill="1" applyBorder="1" applyAlignment="1">
      <alignment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0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3" fontId="8" fillId="0" borderId="10" xfId="62" applyNumberFormat="1" applyFont="1" applyFill="1" applyBorder="1">
      <alignment/>
      <protection/>
    </xf>
    <xf numFmtId="4" fontId="13" fillId="0" borderId="10" xfId="62" applyNumberFormat="1" applyFont="1" applyFill="1" applyBorder="1">
      <alignment/>
      <protection/>
    </xf>
    <xf numFmtId="0" fontId="13" fillId="0" borderId="10" xfId="62" applyFont="1" applyFill="1" applyBorder="1">
      <alignment/>
      <protection/>
    </xf>
    <xf numFmtId="0" fontId="13" fillId="0" borderId="10" xfId="62" applyFont="1" applyFill="1" applyBorder="1" applyAlignment="1">
      <alignment/>
      <protection/>
    </xf>
    <xf numFmtId="0" fontId="3" fillId="0" borderId="14" xfId="62" applyFont="1" applyFill="1" applyBorder="1" applyAlignment="1">
      <alignment vertical="top" wrapText="1"/>
      <protection/>
    </xf>
    <xf numFmtId="0" fontId="3" fillId="0" borderId="14" xfId="62" applyFont="1" applyFill="1" applyBorder="1" applyAlignment="1">
      <alignment horizontal="right" vertical="top" wrapText="1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 vertical="top" wrapText="1"/>
      <protection/>
    </xf>
    <xf numFmtId="0" fontId="0" fillId="0" borderId="0" xfId="62" applyFont="1" applyFill="1" applyAlignment="1">
      <alignment horizontal="center"/>
      <protection/>
    </xf>
    <xf numFmtId="0" fontId="3" fillId="0" borderId="14" xfId="62" applyFont="1" applyFill="1" applyBorder="1">
      <alignment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171" fontId="3" fillId="0" borderId="10" xfId="62" applyNumberFormat="1" applyFont="1" applyFill="1" applyBorder="1" applyAlignment="1">
      <alignment horizontal="center"/>
      <protection/>
    </xf>
    <xf numFmtId="1" fontId="3" fillId="0" borderId="10" xfId="62" applyNumberFormat="1" applyFont="1" applyFill="1" applyBorder="1" applyAlignment="1">
      <alignment horizontal="center"/>
      <protection/>
    </xf>
    <xf numFmtId="172" fontId="3" fillId="0" borderId="10" xfId="62" applyNumberFormat="1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vertical="top" wrapText="1"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0" fontId="3" fillId="0" borderId="12" xfId="62" applyFont="1" applyFill="1" applyBorder="1" applyAlignment="1">
      <alignment vertical="top" wrapText="1"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vertical="top" wrapText="1"/>
      <protection/>
    </xf>
    <xf numFmtId="0" fontId="0" fillId="0" borderId="0" xfId="62" applyFont="1" applyFill="1">
      <alignment/>
      <protection/>
    </xf>
    <xf numFmtId="0" fontId="3" fillId="0" borderId="16" xfId="62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>
      <alignment/>
      <protection/>
    </xf>
    <xf numFmtId="170" fontId="4" fillId="0" borderId="10" xfId="62" applyNumberFormat="1" applyFont="1" applyFill="1" applyBorder="1" applyAlignment="1">
      <alignment/>
      <protection/>
    </xf>
    <xf numFmtId="0" fontId="4" fillId="0" borderId="15" xfId="62" applyFont="1" applyFill="1" applyBorder="1" applyAlignment="1">
      <alignment/>
      <protection/>
    </xf>
    <xf numFmtId="0" fontId="4" fillId="0" borderId="16" xfId="62" applyFont="1" applyFill="1" applyBorder="1" applyAlignment="1">
      <alignment/>
      <protection/>
    </xf>
    <xf numFmtId="0" fontId="0" fillId="35" borderId="22" xfId="0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51" fillId="35" borderId="10" xfId="0" applyFont="1" applyFill="1" applyBorder="1" applyAlignment="1">
      <alignment horizontal="left"/>
    </xf>
    <xf numFmtId="0" fontId="51" fillId="35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horizontal="left" wrapText="1"/>
    </xf>
    <xf numFmtId="0" fontId="50" fillId="35" borderId="27" xfId="0" applyFont="1" applyFill="1" applyBorder="1" applyAlignment="1">
      <alignment horizontal="left" wrapText="1"/>
    </xf>
    <xf numFmtId="0" fontId="50" fillId="35" borderId="28" xfId="0" applyFont="1" applyFill="1" applyBorder="1" applyAlignment="1">
      <alignment horizontal="left" wrapText="1"/>
    </xf>
    <xf numFmtId="0" fontId="51" fillId="35" borderId="15" xfId="0" applyFont="1" applyFill="1" applyBorder="1" applyAlignment="1">
      <alignment horizontal="center" wrapText="1"/>
    </xf>
    <xf numFmtId="0" fontId="51" fillId="35" borderId="16" xfId="0" applyFont="1" applyFill="1" applyBorder="1" applyAlignment="1">
      <alignment horizontal="center" wrapText="1"/>
    </xf>
    <xf numFmtId="0" fontId="3" fillId="0" borderId="14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8" xfId="62" applyFont="1" applyBorder="1" applyAlignment="1">
      <alignment horizontal="left" vertical="center"/>
      <protection/>
    </xf>
    <xf numFmtId="0" fontId="3" fillId="0" borderId="19" xfId="62" applyFont="1" applyBorder="1" applyAlignment="1">
      <alignment horizontal="left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left"/>
      <protection/>
    </xf>
    <xf numFmtId="0" fontId="8" fillId="0" borderId="0" xfId="62" applyFont="1" applyFill="1" applyAlignment="1">
      <alignment horizontal="center"/>
      <protection/>
    </xf>
    <xf numFmtId="0" fontId="3" fillId="0" borderId="21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31" xfId="62" applyFont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29" xfId="62" applyNumberFormat="1" applyFont="1" applyFill="1" applyBorder="1" applyAlignment="1">
      <alignment horizontal="center" vertical="center" wrapText="1"/>
      <protection/>
    </xf>
    <xf numFmtId="170" fontId="3" fillId="0" borderId="21" xfId="62" applyNumberFormat="1" applyFont="1" applyFill="1" applyBorder="1" applyAlignment="1">
      <alignment horizontal="center" vertical="center" wrapText="1"/>
      <protection/>
    </xf>
    <xf numFmtId="170" fontId="3" fillId="0" borderId="14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3" fontId="3" fillId="0" borderId="14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4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168" fontId="3" fillId="0" borderId="14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6" fontId="3" fillId="0" borderId="0" xfId="47" applyFont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/>
      <protection/>
    </xf>
    <xf numFmtId="4" fontId="4" fillId="0" borderId="0" xfId="62" applyNumberFormat="1" applyFont="1" applyFill="1" applyBorder="1" applyAlignment="1">
      <alignment/>
      <protection/>
    </xf>
    <xf numFmtId="1" fontId="3" fillId="0" borderId="0" xfId="62" applyNumberFormat="1" applyFont="1" applyFill="1" applyBorder="1" applyAlignment="1">
      <alignment/>
      <protection/>
    </xf>
    <xf numFmtId="173" fontId="4" fillId="0" borderId="0" xfId="62" applyNumberFormat="1" applyFont="1" applyFill="1" applyBorder="1">
      <alignment/>
      <protection/>
    </xf>
    <xf numFmtId="1" fontId="3" fillId="0" borderId="0" xfId="62" applyNumberFormat="1" applyFont="1" applyFill="1" applyBorder="1">
      <alignment/>
      <protection/>
    </xf>
    <xf numFmtId="3" fontId="3" fillId="0" borderId="0" xfId="62" applyNumberFormat="1" applyFont="1" applyFill="1" applyBorder="1">
      <alignment/>
      <protection/>
    </xf>
    <xf numFmtId="4" fontId="3" fillId="0" borderId="0" xfId="62" applyNumberFormat="1" applyFont="1" applyFill="1" applyBorder="1" applyAlignment="1">
      <alignment horizontal="right"/>
      <protection/>
    </xf>
    <xf numFmtId="1" fontId="3" fillId="0" borderId="0" xfId="62" applyNumberFormat="1" applyFont="1" applyFill="1" applyBorder="1" applyAlignment="1">
      <alignment horizontal="right"/>
      <protection/>
    </xf>
    <xf numFmtId="169" fontId="4" fillId="0" borderId="0" xfId="62" applyNumberFormat="1" applyFont="1" applyFill="1" applyBorder="1" applyAlignment="1">
      <alignment horizontal="righ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52">
      <selection activeCell="I76" sqref="I76"/>
    </sheetView>
  </sheetViews>
  <sheetFormatPr defaultColWidth="9.140625" defaultRowHeight="12.75"/>
  <cols>
    <col min="1" max="1" width="1.8515625" style="0" hidden="1" customWidth="1"/>
    <col min="2" max="2" width="7.421875" style="0" customWidth="1"/>
    <col min="3" max="3" width="49.57421875" style="0" customWidth="1"/>
    <col min="4" max="4" width="5.8515625" style="0" customWidth="1"/>
    <col min="5" max="5" width="12.57421875" style="0" customWidth="1"/>
    <col min="6" max="6" width="12.8515625" style="0" customWidth="1"/>
    <col min="7" max="7" width="12.140625" style="0" customWidth="1"/>
  </cols>
  <sheetData>
    <row r="1" spans="2:3" ht="12.75">
      <c r="B1" s="4" t="s">
        <v>439</v>
      </c>
      <c r="C1" s="4"/>
    </row>
    <row r="2" spans="2:3" ht="12.75">
      <c r="B2" s="4" t="s">
        <v>438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83" t="s">
        <v>195</v>
      </c>
      <c r="C7" s="283"/>
      <c r="D7" s="283"/>
      <c r="E7" s="283"/>
      <c r="F7" s="283"/>
    </row>
    <row r="8" spans="2:6" ht="12.75">
      <c r="B8" s="283" t="s">
        <v>196</v>
      </c>
      <c r="C8" s="283"/>
      <c r="D8" s="283"/>
      <c r="E8" s="283"/>
      <c r="F8" s="283"/>
    </row>
    <row r="9" spans="2:6" ht="12.75">
      <c r="B9" s="284" t="s">
        <v>511</v>
      </c>
      <c r="C9" s="284"/>
      <c r="D9" s="284"/>
      <c r="E9" s="284"/>
      <c r="F9" s="284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2" t="s">
        <v>340</v>
      </c>
      <c r="C11" s="6" t="s">
        <v>0</v>
      </c>
      <c r="D11" s="6" t="s">
        <v>1</v>
      </c>
      <c r="E11" s="6" t="s">
        <v>2</v>
      </c>
      <c r="F11" s="82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437</v>
      </c>
      <c r="D13" s="9" t="s">
        <v>197</v>
      </c>
      <c r="E13" s="29">
        <f>SUM(E14+E15+E21+E28+E29)</f>
        <v>13027845</v>
      </c>
      <c r="F13" s="29">
        <f>F14+F15+F21+F28+F29</f>
        <v>12881702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198</v>
      </c>
      <c r="C14" s="26" t="s">
        <v>302</v>
      </c>
      <c r="D14" s="9" t="s">
        <v>199</v>
      </c>
      <c r="E14" s="29">
        <v>1169955</v>
      </c>
      <c r="F14" s="29">
        <v>1194737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11705825</v>
      </c>
      <c r="F15" s="29">
        <f>SUM(F16:F20)</f>
        <v>11568396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201</v>
      </c>
      <c r="C16" s="3" t="s">
        <v>202</v>
      </c>
      <c r="D16" s="9" t="s">
        <v>203</v>
      </c>
      <c r="E16" s="37">
        <v>8648420</v>
      </c>
      <c r="F16" s="37">
        <v>8678643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204</v>
      </c>
      <c r="C17" s="2" t="s">
        <v>205</v>
      </c>
      <c r="D17" s="9" t="s">
        <v>206</v>
      </c>
      <c r="E17" s="37">
        <v>3057405</v>
      </c>
      <c r="F17" s="37">
        <v>2889753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1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1" t="s">
        <v>214</v>
      </c>
      <c r="E21" s="37">
        <f>SUM(E22+E23+E24+E25+E26+E27)</f>
        <v>127836</v>
      </c>
      <c r="F21" s="37">
        <f>SUM(F22:F27)</f>
        <v>104383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1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1" t="s">
        <v>217</v>
      </c>
      <c r="E23" s="37">
        <v>0</v>
      </c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1" t="s">
        <v>218</v>
      </c>
      <c r="E24" s="37">
        <v>127836</v>
      </c>
      <c r="F24" s="37">
        <v>104383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1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1" t="s">
        <v>220</v>
      </c>
      <c r="E26" s="37"/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223</v>
      </c>
      <c r="C27" s="2" t="s">
        <v>309</v>
      </c>
      <c r="D27" s="81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1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1" t="s">
        <v>224</v>
      </c>
      <c r="E29" s="29">
        <v>24229</v>
      </c>
      <c r="F29" s="29">
        <v>14186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1" t="s">
        <v>226</v>
      </c>
      <c r="E30" s="29">
        <f>SUM(E31+E35+E41+E44+E47+E50+E51+E52)</f>
        <v>924378</v>
      </c>
      <c r="F30" s="29">
        <f>SUM(F31+F35+F41+F44+F47+F50+F51+F52)</f>
        <v>839165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1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1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1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1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1" t="s">
        <v>232</v>
      </c>
      <c r="E35" s="37">
        <f>SUM(E36+E37+E38+E39+E40)</f>
        <v>1252</v>
      </c>
      <c r="F35" s="37">
        <f>SUM(F36+F37+F38+F39+F40)</f>
        <v>1389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1" t="s">
        <v>233</v>
      </c>
      <c r="E36" s="37">
        <v>1252</v>
      </c>
      <c r="F36" s="37">
        <v>1227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1" t="s">
        <v>234</v>
      </c>
      <c r="E37" s="37"/>
      <c r="F37" s="37">
        <v>162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1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1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82" t="s">
        <v>337</v>
      </c>
      <c r="C40" s="2" t="s">
        <v>319</v>
      </c>
      <c r="D40" s="81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2">
        <v>42</v>
      </c>
      <c r="C41" s="26" t="s">
        <v>322</v>
      </c>
      <c r="D41" s="81" t="s">
        <v>239</v>
      </c>
      <c r="E41" s="29">
        <f>SUM(E42+E43)</f>
        <v>923126</v>
      </c>
      <c r="F41" s="29">
        <f>F42+F43</f>
        <v>837776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82" t="s">
        <v>338</v>
      </c>
      <c r="C42" s="80" t="s">
        <v>321</v>
      </c>
      <c r="D42" s="81" t="s">
        <v>240</v>
      </c>
      <c r="E42" s="29">
        <v>905939</v>
      </c>
      <c r="F42" s="29">
        <v>823204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80" t="s">
        <v>320</v>
      </c>
      <c r="D43" s="81" t="s">
        <v>241</v>
      </c>
      <c r="E43" s="29">
        <v>17187</v>
      </c>
      <c r="F43" s="29">
        <v>14572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1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1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1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1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1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1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1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1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1" t="s">
        <v>255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430</v>
      </c>
      <c r="D53" s="81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1" t="s">
        <v>256</v>
      </c>
      <c r="E54" s="29">
        <f>SUM(E13-E30)</f>
        <v>12103467</v>
      </c>
      <c r="F54" s="29">
        <f>SUM(F13-F30)</f>
        <v>12042537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1" t="s">
        <v>257</v>
      </c>
      <c r="E55" s="29">
        <f>SUM(E56+E60+E63+E67+E68-E71+E74)</f>
        <v>12103467</v>
      </c>
      <c r="F55" s="29">
        <f>SUM(F56+F60+F63+F67+F68-F71+F74)</f>
        <v>12042537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1" t="s">
        <v>258</v>
      </c>
      <c r="E56" s="29">
        <f>E57+E58</f>
        <v>12041938</v>
      </c>
      <c r="F56" s="29">
        <f>F57+F58</f>
        <v>12169904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80" t="s">
        <v>330</v>
      </c>
      <c r="D57" s="81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1" t="s">
        <v>261</v>
      </c>
      <c r="E58" s="29">
        <v>12041938</v>
      </c>
      <c r="F58" s="29">
        <v>12169904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174" t="s">
        <v>431</v>
      </c>
      <c r="D59" s="81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75" t="s">
        <v>331</v>
      </c>
      <c r="D60" s="81" t="s">
        <v>263</v>
      </c>
      <c r="E60" s="29">
        <f>E61+E62</f>
        <v>2703149</v>
      </c>
      <c r="F60" s="29">
        <f>F61+F62</f>
        <v>2705935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1" t="s">
        <v>265</v>
      </c>
      <c r="E61" s="29"/>
      <c r="F61" s="2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1" t="s">
        <v>266</v>
      </c>
      <c r="E62" s="29">
        <v>2703149</v>
      </c>
      <c r="F62" s="29">
        <v>2705935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1" t="s">
        <v>268</v>
      </c>
      <c r="E63" s="29">
        <f>SUM(E64+E65+E66)</f>
        <v>-1828935</v>
      </c>
      <c r="F63" s="29">
        <v>-1996587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1" t="s">
        <v>270</v>
      </c>
      <c r="E64" s="29">
        <v>-1828935</v>
      </c>
      <c r="F64" s="29">
        <v>-1996587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1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80" t="s">
        <v>333</v>
      </c>
      <c r="D66" s="81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1" t="s">
        <v>274</v>
      </c>
      <c r="E67" s="29"/>
      <c r="F67" s="29"/>
      <c r="G67" s="89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1" t="s">
        <v>275</v>
      </c>
      <c r="E68" s="29">
        <f>SUM(E69+E70)</f>
        <v>334725</v>
      </c>
      <c r="F68" s="29">
        <f>F69+F70</f>
        <v>455041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1" t="s">
        <v>277</v>
      </c>
      <c r="E69" s="29">
        <v>284838</v>
      </c>
      <c r="F69" s="29">
        <v>455041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1" t="s">
        <v>279</v>
      </c>
      <c r="E70" s="29">
        <v>49887</v>
      </c>
      <c r="F70" s="29">
        <v>0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1" t="s">
        <v>281</v>
      </c>
      <c r="E71" s="29">
        <f>SUM(E72+E73)</f>
        <v>0</v>
      </c>
      <c r="F71" s="29">
        <f>F72+F73</f>
        <v>170203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1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6">
        <v>561</v>
      </c>
      <c r="C73" s="77" t="s">
        <v>284</v>
      </c>
      <c r="D73" s="9" t="s">
        <v>285</v>
      </c>
      <c r="E73" s="44"/>
      <c r="F73" s="44">
        <v>170203</v>
      </c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-1147410</v>
      </c>
      <c r="F74" s="44">
        <f>F75+F76</f>
        <v>-1121553</v>
      </c>
      <c r="G74" s="4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-1147410</v>
      </c>
      <c r="F76" s="29">
        <v>-1121553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73496320</v>
      </c>
      <c r="F77" s="29">
        <v>74277342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0.16468126567425417</v>
      </c>
      <c r="F78" s="24">
        <f>F54/F77</f>
        <v>0.16212934760104905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285" t="s">
        <v>135</v>
      </c>
      <c r="D82" s="285"/>
      <c r="E82" s="286" t="s">
        <v>339</v>
      </c>
      <c r="F82" s="287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514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52">
      <selection activeCell="A69" sqref="A69:Q84"/>
    </sheetView>
  </sheetViews>
  <sheetFormatPr defaultColWidth="9.140625" defaultRowHeight="12.75"/>
  <cols>
    <col min="1" max="1" width="36.00390625" style="98" customWidth="1"/>
    <col min="2" max="2" width="8.8515625" style="98" customWidth="1"/>
    <col min="3" max="3" width="9.140625" style="98" customWidth="1"/>
    <col min="4" max="4" width="4.140625" style="98" customWidth="1"/>
    <col min="5" max="5" width="7.8515625" style="98" customWidth="1"/>
    <col min="6" max="6" width="3.57421875" style="98" customWidth="1"/>
    <col min="7" max="7" width="8.8515625" style="98" customWidth="1"/>
    <col min="8" max="8" width="3.8515625" style="98" customWidth="1"/>
    <col min="9" max="9" width="11.140625" style="98" customWidth="1"/>
    <col min="10" max="10" width="3.57421875" style="98" customWidth="1"/>
    <col min="11" max="11" width="10.28125" style="98" customWidth="1"/>
    <col min="12" max="12" width="3.7109375" style="98" customWidth="1"/>
    <col min="13" max="13" width="9.7109375" style="98" customWidth="1"/>
    <col min="14" max="14" width="3.7109375" style="98" customWidth="1"/>
    <col min="15" max="15" width="9.140625" style="98" customWidth="1"/>
    <col min="16" max="16" width="3.8515625" style="98" customWidth="1"/>
    <col min="17" max="17" width="8.8515625" style="97" customWidth="1"/>
    <col min="18" max="16384" width="9.140625" style="99" customWidth="1"/>
  </cols>
  <sheetData>
    <row r="1" spans="1:7" ht="12.75">
      <c r="A1" s="4" t="s">
        <v>439</v>
      </c>
      <c r="B1" s="4"/>
      <c r="C1"/>
      <c r="D1"/>
      <c r="E1" s="172"/>
      <c r="F1" s="172"/>
      <c r="G1" s="172"/>
    </row>
    <row r="2" spans="1:7" ht="12.75">
      <c r="A2" s="4" t="s">
        <v>438</v>
      </c>
      <c r="B2" s="4"/>
      <c r="C2"/>
      <c r="D2"/>
      <c r="E2" s="172"/>
      <c r="F2" s="172"/>
      <c r="G2" s="172"/>
    </row>
    <row r="3" spans="1:7" ht="12.75">
      <c r="A3" s="4" t="s">
        <v>299</v>
      </c>
      <c r="B3" s="4"/>
      <c r="C3"/>
      <c r="D3"/>
      <c r="E3" s="172"/>
      <c r="F3" s="172"/>
      <c r="G3" s="172"/>
    </row>
    <row r="4" spans="1:7" ht="12.75">
      <c r="A4" s="4" t="s">
        <v>300</v>
      </c>
      <c r="B4" s="4"/>
      <c r="C4"/>
      <c r="D4"/>
      <c r="E4" s="172"/>
      <c r="F4" s="172"/>
      <c r="G4" s="172"/>
    </row>
    <row r="5" ht="12.75">
      <c r="A5" s="97"/>
    </row>
    <row r="6" spans="1:19" s="107" customFormat="1" ht="12.75">
      <c r="A6" s="97"/>
      <c r="B6" s="97"/>
      <c r="C6" s="97"/>
      <c r="D6" s="97"/>
      <c r="E6" s="100"/>
      <c r="F6" s="97"/>
      <c r="G6" s="101"/>
      <c r="H6" s="97"/>
      <c r="I6" s="97"/>
      <c r="J6" s="97"/>
      <c r="K6" s="101"/>
      <c r="L6" s="97"/>
      <c r="M6" s="102"/>
      <c r="N6" s="103"/>
      <c r="O6" s="104"/>
      <c r="P6" s="105"/>
      <c r="Q6" s="104"/>
      <c r="R6" s="106"/>
      <c r="S6" s="106"/>
    </row>
    <row r="7" spans="1:19" s="107" customFormat="1" ht="12.75">
      <c r="A7" s="402" t="s">
        <v>523</v>
      </c>
      <c r="B7" s="402"/>
      <c r="C7" s="402"/>
      <c r="D7" s="402"/>
      <c r="E7" s="402"/>
      <c r="F7" s="402"/>
      <c r="G7" s="402"/>
      <c r="H7" s="97"/>
      <c r="I7" s="97"/>
      <c r="J7" s="97"/>
      <c r="K7" s="101"/>
      <c r="L7" s="97"/>
      <c r="M7" s="108"/>
      <c r="N7" s="103"/>
      <c r="O7" s="104"/>
      <c r="P7" s="105"/>
      <c r="Q7" s="104"/>
      <c r="R7" s="106"/>
      <c r="S7" s="106"/>
    </row>
    <row r="8" spans="1:19" s="107" customFormat="1" ht="12.75">
      <c r="A8" s="97"/>
      <c r="B8" s="97"/>
      <c r="C8" s="97"/>
      <c r="D8" s="97"/>
      <c r="E8" s="100"/>
      <c r="F8" s="97"/>
      <c r="G8" s="101"/>
      <c r="H8" s="97"/>
      <c r="I8" s="97"/>
      <c r="J8" s="97"/>
      <c r="K8" s="101"/>
      <c r="L8" s="97"/>
      <c r="M8" s="108"/>
      <c r="N8" s="103"/>
      <c r="O8" s="104"/>
      <c r="P8" s="105"/>
      <c r="Q8" s="104"/>
      <c r="R8" s="106"/>
      <c r="S8" s="106"/>
    </row>
    <row r="9" spans="1:19" s="107" customFormat="1" ht="12.75">
      <c r="A9" s="406" t="s">
        <v>409</v>
      </c>
      <c r="B9" s="407"/>
      <c r="C9" s="408"/>
      <c r="D9" s="344" t="s">
        <v>1</v>
      </c>
      <c r="E9" s="393" t="s">
        <v>105</v>
      </c>
      <c r="F9" s="344" t="s">
        <v>1</v>
      </c>
      <c r="G9" s="399" t="s">
        <v>410</v>
      </c>
      <c r="H9" s="344" t="s">
        <v>1</v>
      </c>
      <c r="I9" s="347" t="s">
        <v>411</v>
      </c>
      <c r="J9" s="344" t="s">
        <v>1</v>
      </c>
      <c r="K9" s="399" t="s">
        <v>412</v>
      </c>
      <c r="L9" s="344" t="s">
        <v>1</v>
      </c>
      <c r="M9" s="396" t="s">
        <v>107</v>
      </c>
      <c r="N9" s="344" t="s">
        <v>1</v>
      </c>
      <c r="O9" s="387" t="s">
        <v>413</v>
      </c>
      <c r="P9" s="344" t="s">
        <v>1</v>
      </c>
      <c r="Q9" s="390" t="s">
        <v>113</v>
      </c>
      <c r="R9" s="106"/>
      <c r="S9" s="106"/>
    </row>
    <row r="10" spans="1:19" s="107" customFormat="1" ht="12.75">
      <c r="A10" s="403" t="s">
        <v>414</v>
      </c>
      <c r="B10" s="370" t="s">
        <v>415</v>
      </c>
      <c r="C10" s="347" t="s">
        <v>416</v>
      </c>
      <c r="D10" s="345"/>
      <c r="E10" s="394"/>
      <c r="F10" s="345"/>
      <c r="G10" s="400"/>
      <c r="H10" s="345"/>
      <c r="I10" s="348"/>
      <c r="J10" s="345"/>
      <c r="K10" s="400"/>
      <c r="L10" s="345"/>
      <c r="M10" s="397"/>
      <c r="N10" s="345"/>
      <c r="O10" s="388"/>
      <c r="P10" s="345"/>
      <c r="Q10" s="391"/>
      <c r="R10" s="106"/>
      <c r="S10" s="106"/>
    </row>
    <row r="11" spans="1:19" s="107" customFormat="1" ht="12.75">
      <c r="A11" s="404"/>
      <c r="B11" s="371"/>
      <c r="C11" s="348"/>
      <c r="D11" s="345"/>
      <c r="E11" s="394"/>
      <c r="F11" s="345"/>
      <c r="G11" s="400"/>
      <c r="H11" s="345"/>
      <c r="I11" s="348"/>
      <c r="J11" s="345"/>
      <c r="K11" s="400"/>
      <c r="L11" s="345"/>
      <c r="M11" s="397"/>
      <c r="N11" s="345"/>
      <c r="O11" s="388"/>
      <c r="P11" s="345"/>
      <c r="Q11" s="391"/>
      <c r="R11" s="106"/>
      <c r="S11" s="106"/>
    </row>
    <row r="12" spans="1:19" s="107" customFormat="1" ht="12.75">
      <c r="A12" s="405"/>
      <c r="B12" s="372"/>
      <c r="C12" s="349"/>
      <c r="D12" s="345"/>
      <c r="E12" s="395"/>
      <c r="F12" s="345"/>
      <c r="G12" s="401"/>
      <c r="H12" s="345"/>
      <c r="I12" s="349"/>
      <c r="J12" s="345"/>
      <c r="K12" s="401"/>
      <c r="L12" s="345"/>
      <c r="M12" s="398"/>
      <c r="N12" s="345"/>
      <c r="O12" s="389"/>
      <c r="P12" s="345"/>
      <c r="Q12" s="392"/>
      <c r="R12" s="106"/>
      <c r="S12" s="106"/>
    </row>
    <row r="13" spans="1:19" s="107" customFormat="1" ht="12.75">
      <c r="A13" s="409">
        <v>1</v>
      </c>
      <c r="B13" s="410"/>
      <c r="C13" s="411"/>
      <c r="D13" s="346"/>
      <c r="E13" s="111">
        <v>2</v>
      </c>
      <c r="F13" s="346"/>
      <c r="G13" s="112">
        <v>3</v>
      </c>
      <c r="H13" s="346"/>
      <c r="I13" s="110">
        <v>4</v>
      </c>
      <c r="J13" s="346"/>
      <c r="K13" s="112">
        <v>5</v>
      </c>
      <c r="L13" s="346"/>
      <c r="M13" s="113">
        <v>6</v>
      </c>
      <c r="N13" s="346"/>
      <c r="O13" s="112">
        <v>7</v>
      </c>
      <c r="P13" s="346"/>
      <c r="Q13" s="112">
        <v>8</v>
      </c>
      <c r="R13" s="106"/>
      <c r="S13" s="106"/>
    </row>
    <row r="14" spans="1:19" s="107" customFormat="1" ht="12.75">
      <c r="A14" s="114" t="s">
        <v>298</v>
      </c>
      <c r="B14" s="114"/>
      <c r="C14" s="115"/>
      <c r="D14" s="116">
        <v>601</v>
      </c>
      <c r="E14" s="117"/>
      <c r="F14" s="116">
        <v>612</v>
      </c>
      <c r="G14" s="118"/>
      <c r="H14" s="116">
        <v>623</v>
      </c>
      <c r="I14" s="119"/>
      <c r="J14" s="116">
        <v>634</v>
      </c>
      <c r="K14" s="118"/>
      <c r="L14" s="116">
        <v>645</v>
      </c>
      <c r="M14" s="120"/>
      <c r="N14" s="116">
        <v>656</v>
      </c>
      <c r="O14" s="121"/>
      <c r="P14" s="116">
        <v>667</v>
      </c>
      <c r="Q14" s="122"/>
      <c r="R14" s="106"/>
      <c r="S14" s="106"/>
    </row>
    <row r="15" spans="1:19" s="107" customFormat="1" ht="12.75">
      <c r="A15" s="123" t="s">
        <v>38</v>
      </c>
      <c r="B15" s="123"/>
      <c r="C15" s="124"/>
      <c r="D15" s="109">
        <v>602</v>
      </c>
      <c r="E15" s="125"/>
      <c r="F15" s="109">
        <v>613</v>
      </c>
      <c r="G15" s="126"/>
      <c r="H15" s="109">
        <v>624</v>
      </c>
      <c r="I15" s="127"/>
      <c r="J15" s="109">
        <v>635</v>
      </c>
      <c r="K15" s="126"/>
      <c r="L15" s="109">
        <v>646</v>
      </c>
      <c r="M15" s="128"/>
      <c r="N15" s="109">
        <v>657</v>
      </c>
      <c r="O15" s="129"/>
      <c r="P15" s="109">
        <v>668</v>
      </c>
      <c r="Q15" s="130"/>
      <c r="R15" s="106"/>
      <c r="S15" s="106"/>
    </row>
    <row r="16" spans="1:19" s="107" customFormat="1" ht="12.75">
      <c r="A16" s="240" t="s">
        <v>551</v>
      </c>
      <c r="B16" s="217" t="s">
        <v>529</v>
      </c>
      <c r="C16" s="217" t="s">
        <v>552</v>
      </c>
      <c r="D16" s="160"/>
      <c r="E16" s="219">
        <v>28397</v>
      </c>
      <c r="F16" s="160"/>
      <c r="G16" s="219">
        <v>0.038</v>
      </c>
      <c r="H16" s="160"/>
      <c r="I16" s="218">
        <v>1079.09</v>
      </c>
      <c r="J16" s="160"/>
      <c r="K16" s="219">
        <v>0</v>
      </c>
      <c r="L16" s="160"/>
      <c r="M16" s="219">
        <v>0</v>
      </c>
      <c r="N16" s="160"/>
      <c r="O16" s="219">
        <v>2.171895</v>
      </c>
      <c r="P16" s="160"/>
      <c r="Q16" s="219">
        <v>0</v>
      </c>
      <c r="R16" s="106"/>
      <c r="S16" s="106"/>
    </row>
    <row r="17" spans="1:19" s="107" customFormat="1" ht="12.75">
      <c r="A17" s="240" t="s">
        <v>553</v>
      </c>
      <c r="B17" s="217" t="s">
        <v>529</v>
      </c>
      <c r="C17" s="217" t="s">
        <v>554</v>
      </c>
      <c r="D17" s="160"/>
      <c r="E17" s="219">
        <v>218242</v>
      </c>
      <c r="F17" s="160"/>
      <c r="G17" s="219">
        <v>1</v>
      </c>
      <c r="H17" s="160"/>
      <c r="I17" s="218">
        <v>218242</v>
      </c>
      <c r="J17" s="160"/>
      <c r="K17" s="219">
        <v>0.291</v>
      </c>
      <c r="L17" s="160"/>
      <c r="M17" s="218">
        <v>63508.42</v>
      </c>
      <c r="N17" s="160"/>
      <c r="O17" s="219">
        <v>1.753874</v>
      </c>
      <c r="P17" s="160"/>
      <c r="Q17" s="219">
        <v>0.487482</v>
      </c>
      <c r="R17" s="106"/>
      <c r="S17" s="106"/>
    </row>
    <row r="18" spans="1:19" s="107" customFormat="1" ht="12.75">
      <c r="A18" s="281" t="s">
        <v>555</v>
      </c>
      <c r="B18" s="217" t="s">
        <v>526</v>
      </c>
      <c r="C18" s="217" t="s">
        <v>556</v>
      </c>
      <c r="D18" s="160"/>
      <c r="E18" s="219">
        <v>220890</v>
      </c>
      <c r="F18" s="160"/>
      <c r="G18" s="219">
        <v>0.156</v>
      </c>
      <c r="H18" s="160"/>
      <c r="I18" s="218">
        <v>34458.84</v>
      </c>
      <c r="J18" s="160"/>
      <c r="K18" s="219">
        <v>0.2821</v>
      </c>
      <c r="L18" s="160"/>
      <c r="M18" s="218">
        <v>62313.07</v>
      </c>
      <c r="N18" s="160"/>
      <c r="O18" s="219">
        <v>1.398401</v>
      </c>
      <c r="P18" s="160"/>
      <c r="Q18" s="219">
        <v>0.478307</v>
      </c>
      <c r="R18" s="106"/>
      <c r="S18" s="106"/>
    </row>
    <row r="19" spans="1:19" s="107" customFormat="1" ht="13.5" customHeight="1">
      <c r="A19" s="281" t="s">
        <v>557</v>
      </c>
      <c r="B19" s="217" t="s">
        <v>526</v>
      </c>
      <c r="C19" s="217" t="s">
        <v>558</v>
      </c>
      <c r="D19" s="160"/>
      <c r="E19" s="219">
        <v>219316</v>
      </c>
      <c r="F19" s="160"/>
      <c r="G19" s="219">
        <v>0.096</v>
      </c>
      <c r="H19" s="160"/>
      <c r="I19" s="218">
        <v>21054.34</v>
      </c>
      <c r="J19" s="160"/>
      <c r="K19" s="219">
        <v>0.1426</v>
      </c>
      <c r="L19" s="160"/>
      <c r="M19" s="218">
        <v>31274.46</v>
      </c>
      <c r="N19" s="160"/>
      <c r="O19" s="219">
        <v>0.237672</v>
      </c>
      <c r="P19" s="160"/>
      <c r="Q19" s="219">
        <v>0.240059</v>
      </c>
      <c r="R19" s="106"/>
      <c r="S19" s="106"/>
    </row>
    <row r="20" spans="1:19" s="107" customFormat="1" ht="13.5" customHeight="1">
      <c r="A20" s="281" t="s">
        <v>559</v>
      </c>
      <c r="B20" s="217" t="s">
        <v>526</v>
      </c>
      <c r="C20" s="217" t="s">
        <v>560</v>
      </c>
      <c r="D20" s="160"/>
      <c r="E20" s="219">
        <v>794789</v>
      </c>
      <c r="F20" s="160"/>
      <c r="G20" s="219">
        <v>0.125</v>
      </c>
      <c r="H20" s="160"/>
      <c r="I20" s="218">
        <v>99348.63</v>
      </c>
      <c r="J20" s="160"/>
      <c r="K20" s="219">
        <v>0.35</v>
      </c>
      <c r="L20" s="160"/>
      <c r="M20" s="218">
        <v>278176.15</v>
      </c>
      <c r="N20" s="160"/>
      <c r="O20" s="219">
        <v>3.964338</v>
      </c>
      <c r="P20" s="160"/>
      <c r="Q20" s="219">
        <v>2.135243</v>
      </c>
      <c r="R20" s="106"/>
      <c r="S20" s="106"/>
    </row>
    <row r="21" spans="1:19" s="107" customFormat="1" ht="13.5" customHeight="1">
      <c r="A21" s="281" t="s">
        <v>561</v>
      </c>
      <c r="B21" s="217" t="s">
        <v>526</v>
      </c>
      <c r="C21" s="217" t="s">
        <v>562</v>
      </c>
      <c r="D21" s="160"/>
      <c r="E21" s="219">
        <v>260054</v>
      </c>
      <c r="F21" s="160"/>
      <c r="G21" s="219">
        <v>0.14</v>
      </c>
      <c r="H21" s="160"/>
      <c r="I21" s="218">
        <v>36407.56</v>
      </c>
      <c r="J21" s="160"/>
      <c r="K21" s="219">
        <v>0.1366</v>
      </c>
      <c r="L21" s="160"/>
      <c r="M21" s="218">
        <v>35523.38</v>
      </c>
      <c r="N21" s="160"/>
      <c r="O21" s="219">
        <v>0.675694</v>
      </c>
      <c r="P21" s="160"/>
      <c r="Q21" s="219">
        <v>0.272673</v>
      </c>
      <c r="R21" s="106"/>
      <c r="S21" s="106"/>
    </row>
    <row r="22" spans="1:19" s="107" customFormat="1" ht="12" customHeight="1">
      <c r="A22" s="281" t="s">
        <v>563</v>
      </c>
      <c r="B22" s="217" t="s">
        <v>526</v>
      </c>
      <c r="C22" s="217" t="s">
        <v>564</v>
      </c>
      <c r="D22" s="160"/>
      <c r="E22" s="219">
        <v>278432</v>
      </c>
      <c r="F22" s="160"/>
      <c r="G22" s="219">
        <v>0.281</v>
      </c>
      <c r="H22" s="160"/>
      <c r="I22" s="218">
        <v>78239.39</v>
      </c>
      <c r="J22" s="160"/>
      <c r="K22" s="219">
        <v>0.4581</v>
      </c>
      <c r="L22" s="160"/>
      <c r="M22" s="218">
        <v>127549.7</v>
      </c>
      <c r="N22" s="160"/>
      <c r="O22" s="219">
        <v>0.894763</v>
      </c>
      <c r="P22" s="160"/>
      <c r="Q22" s="219">
        <v>0.979054</v>
      </c>
      <c r="R22" s="106"/>
      <c r="S22" s="106"/>
    </row>
    <row r="23" spans="1:19" s="107" customFormat="1" ht="12.75">
      <c r="A23" s="240" t="s">
        <v>565</v>
      </c>
      <c r="B23" s="217" t="s">
        <v>526</v>
      </c>
      <c r="C23" s="217" t="s">
        <v>566</v>
      </c>
      <c r="D23" s="160"/>
      <c r="E23" s="219">
        <v>101683</v>
      </c>
      <c r="F23" s="160"/>
      <c r="G23" s="219">
        <v>0.0707</v>
      </c>
      <c r="H23" s="160"/>
      <c r="I23" s="218">
        <v>7188.99</v>
      </c>
      <c r="J23" s="160"/>
      <c r="K23" s="219">
        <v>0</v>
      </c>
      <c r="L23" s="160"/>
      <c r="M23" s="219">
        <v>0</v>
      </c>
      <c r="N23" s="160"/>
      <c r="O23" s="219">
        <v>2.598194</v>
      </c>
      <c r="P23" s="160"/>
      <c r="Q23" s="219">
        <v>0</v>
      </c>
      <c r="R23" s="106"/>
      <c r="S23" s="106"/>
    </row>
    <row r="24" spans="1:19" s="107" customFormat="1" ht="12.75">
      <c r="A24" s="240" t="s">
        <v>565</v>
      </c>
      <c r="B24" s="217" t="s">
        <v>529</v>
      </c>
      <c r="C24" s="217" t="s">
        <v>566</v>
      </c>
      <c r="D24" s="160"/>
      <c r="E24" s="219">
        <v>45912</v>
      </c>
      <c r="F24" s="160"/>
      <c r="G24" s="219">
        <v>0.0707</v>
      </c>
      <c r="H24" s="160"/>
      <c r="I24" s="218">
        <v>3245.98</v>
      </c>
      <c r="J24" s="160"/>
      <c r="K24" s="219">
        <v>0</v>
      </c>
      <c r="L24" s="160"/>
      <c r="M24" s="219">
        <v>0</v>
      </c>
      <c r="N24" s="160"/>
      <c r="O24" s="219">
        <v>1.173139</v>
      </c>
      <c r="P24" s="160"/>
      <c r="Q24" s="219">
        <v>0</v>
      </c>
      <c r="R24" s="106"/>
      <c r="S24" s="106"/>
    </row>
    <row r="25" spans="1:19" s="107" customFormat="1" ht="12.75">
      <c r="A25" s="240" t="s">
        <v>567</v>
      </c>
      <c r="B25" s="217" t="s">
        <v>529</v>
      </c>
      <c r="C25" s="217" t="s">
        <v>568</v>
      </c>
      <c r="D25" s="160"/>
      <c r="E25" s="219">
        <v>291589</v>
      </c>
      <c r="F25" s="160"/>
      <c r="G25" s="219">
        <v>0.1641</v>
      </c>
      <c r="H25" s="160"/>
      <c r="I25" s="218">
        <v>47849.75</v>
      </c>
      <c r="J25" s="160"/>
      <c r="K25" s="219">
        <v>0</v>
      </c>
      <c r="L25" s="160"/>
      <c r="M25" s="219">
        <v>0</v>
      </c>
      <c r="N25" s="160"/>
      <c r="O25" s="219">
        <v>1.481011</v>
      </c>
      <c r="P25" s="160"/>
      <c r="Q25" s="219">
        <v>0</v>
      </c>
      <c r="R25" s="106"/>
      <c r="S25" s="106"/>
    </row>
    <row r="26" spans="1:19" s="107" customFormat="1" ht="12.75">
      <c r="A26" s="240" t="s">
        <v>569</v>
      </c>
      <c r="B26" s="217" t="s">
        <v>529</v>
      </c>
      <c r="C26" s="217" t="s">
        <v>570</v>
      </c>
      <c r="D26" s="160"/>
      <c r="E26" s="219">
        <v>19784</v>
      </c>
      <c r="F26" s="160"/>
      <c r="G26" s="219">
        <v>1.2311</v>
      </c>
      <c r="H26" s="160"/>
      <c r="I26" s="218">
        <v>24356.08</v>
      </c>
      <c r="J26" s="160"/>
      <c r="K26" s="219">
        <v>0</v>
      </c>
      <c r="L26" s="160"/>
      <c r="M26" s="219">
        <v>0</v>
      </c>
      <c r="N26" s="160"/>
      <c r="O26" s="219">
        <v>5.515903</v>
      </c>
      <c r="P26" s="160"/>
      <c r="Q26" s="219">
        <v>0</v>
      </c>
      <c r="R26" s="106"/>
      <c r="S26" s="106"/>
    </row>
    <row r="27" spans="1:19" s="107" customFormat="1" ht="13.5" customHeight="1">
      <c r="A27" s="240" t="s">
        <v>571</v>
      </c>
      <c r="B27" s="217" t="s">
        <v>526</v>
      </c>
      <c r="C27" s="217" t="s">
        <v>572</v>
      </c>
      <c r="D27" s="160"/>
      <c r="E27" s="219">
        <v>7336234</v>
      </c>
      <c r="F27" s="160"/>
      <c r="G27" s="219">
        <v>0.25</v>
      </c>
      <c r="H27" s="160"/>
      <c r="I27" s="218">
        <v>1834058.5</v>
      </c>
      <c r="J27" s="160"/>
      <c r="K27" s="219">
        <v>0.2471</v>
      </c>
      <c r="L27" s="160"/>
      <c r="M27" s="218">
        <v>1812783.42</v>
      </c>
      <c r="N27" s="160"/>
      <c r="O27" s="219">
        <v>1.659949</v>
      </c>
      <c r="P27" s="160"/>
      <c r="Q27" s="219">
        <v>13.914684</v>
      </c>
      <c r="R27" s="106"/>
      <c r="S27" s="106"/>
    </row>
    <row r="28" spans="1:19" s="107" customFormat="1" ht="13.5" customHeight="1">
      <c r="A28" s="240" t="s">
        <v>571</v>
      </c>
      <c r="B28" s="217" t="s">
        <v>529</v>
      </c>
      <c r="C28" s="217" t="s">
        <v>572</v>
      </c>
      <c r="D28" s="160"/>
      <c r="E28" s="219">
        <v>147376</v>
      </c>
      <c r="F28" s="160"/>
      <c r="G28" s="219">
        <v>0.25</v>
      </c>
      <c r="H28" s="160"/>
      <c r="I28" s="218">
        <v>36844</v>
      </c>
      <c r="J28" s="160"/>
      <c r="K28" s="219">
        <v>0.2471</v>
      </c>
      <c r="L28" s="160"/>
      <c r="M28" s="218">
        <v>36416.61</v>
      </c>
      <c r="N28" s="160"/>
      <c r="O28" s="219">
        <v>0.033346</v>
      </c>
      <c r="P28" s="160"/>
      <c r="Q28" s="219">
        <v>0.279529</v>
      </c>
      <c r="R28" s="106"/>
      <c r="S28" s="106"/>
    </row>
    <row r="29" spans="1:19" s="107" customFormat="1" ht="13.5" customHeight="1">
      <c r="A29" s="240" t="s">
        <v>573</v>
      </c>
      <c r="B29" s="217" t="s">
        <v>526</v>
      </c>
      <c r="C29" s="217" t="s">
        <v>574</v>
      </c>
      <c r="D29" s="160"/>
      <c r="E29" s="219">
        <v>1003001</v>
      </c>
      <c r="F29" s="160"/>
      <c r="G29" s="219">
        <v>0.2671</v>
      </c>
      <c r="H29" s="160"/>
      <c r="I29" s="218">
        <v>267901.57</v>
      </c>
      <c r="J29" s="160"/>
      <c r="K29" s="219">
        <v>0.3799</v>
      </c>
      <c r="L29" s="160"/>
      <c r="M29" s="218">
        <v>381040.08</v>
      </c>
      <c r="N29" s="160"/>
      <c r="O29" s="219">
        <v>0.979929</v>
      </c>
      <c r="P29" s="160"/>
      <c r="Q29" s="219">
        <v>2.924813</v>
      </c>
      <c r="R29" s="106"/>
      <c r="S29" s="106"/>
    </row>
    <row r="30" spans="1:19" s="107" customFormat="1" ht="14.25" customHeight="1">
      <c r="A30" s="240" t="s">
        <v>573</v>
      </c>
      <c r="B30" s="217" t="s">
        <v>529</v>
      </c>
      <c r="C30" s="217" t="s">
        <v>574</v>
      </c>
      <c r="D30" s="160"/>
      <c r="E30" s="219">
        <v>713994</v>
      </c>
      <c r="F30" s="160"/>
      <c r="G30" s="219">
        <v>0.2671</v>
      </c>
      <c r="H30" s="160"/>
      <c r="I30" s="218">
        <v>190707.8</v>
      </c>
      <c r="J30" s="160"/>
      <c r="K30" s="219">
        <v>0.3799</v>
      </c>
      <c r="L30" s="160"/>
      <c r="M30" s="218">
        <v>271246.32</v>
      </c>
      <c r="N30" s="160"/>
      <c r="O30" s="219">
        <v>0.69757</v>
      </c>
      <c r="P30" s="160"/>
      <c r="Q30" s="219">
        <v>2.082051</v>
      </c>
      <c r="R30" s="106"/>
      <c r="S30" s="106"/>
    </row>
    <row r="31" spans="1:19" s="107" customFormat="1" ht="13.5" customHeight="1">
      <c r="A31" s="240" t="s">
        <v>575</v>
      </c>
      <c r="B31" s="217" t="s">
        <v>526</v>
      </c>
      <c r="C31" s="217" t="s">
        <v>576</v>
      </c>
      <c r="D31" s="160"/>
      <c r="E31" s="219">
        <v>4749245</v>
      </c>
      <c r="F31" s="160"/>
      <c r="G31" s="219">
        <v>0.233</v>
      </c>
      <c r="H31" s="160"/>
      <c r="I31" s="218">
        <v>1106574.09</v>
      </c>
      <c r="J31" s="160"/>
      <c r="K31" s="219">
        <v>0.2177</v>
      </c>
      <c r="L31" s="160"/>
      <c r="M31" s="218">
        <v>1033910.64</v>
      </c>
      <c r="N31" s="160"/>
      <c r="O31" s="219">
        <v>1.233044</v>
      </c>
      <c r="P31" s="160"/>
      <c r="Q31" s="219">
        <v>7.93616</v>
      </c>
      <c r="R31" s="106"/>
      <c r="S31" s="106"/>
    </row>
    <row r="32" spans="1:19" s="107" customFormat="1" ht="13.5" customHeight="1">
      <c r="A32" s="240" t="s">
        <v>575</v>
      </c>
      <c r="B32" s="217" t="s">
        <v>529</v>
      </c>
      <c r="C32" s="217" t="s">
        <v>576</v>
      </c>
      <c r="D32" s="160"/>
      <c r="E32" s="219">
        <v>2040000</v>
      </c>
      <c r="F32" s="160"/>
      <c r="G32" s="219">
        <v>0.233</v>
      </c>
      <c r="H32" s="160"/>
      <c r="I32" s="218">
        <v>475320</v>
      </c>
      <c r="J32" s="160"/>
      <c r="K32" s="219">
        <v>0.2177</v>
      </c>
      <c r="L32" s="160"/>
      <c r="M32" s="218">
        <v>444108</v>
      </c>
      <c r="N32" s="160"/>
      <c r="O32" s="219">
        <v>0.529644</v>
      </c>
      <c r="P32" s="160"/>
      <c r="Q32" s="219">
        <v>3.408914</v>
      </c>
      <c r="R32" s="106"/>
      <c r="S32" s="106"/>
    </row>
    <row r="33" spans="1:19" s="107" customFormat="1" ht="12.75">
      <c r="A33" s="240" t="s">
        <v>577</v>
      </c>
      <c r="B33" s="217" t="s">
        <v>529</v>
      </c>
      <c r="C33" s="217" t="s">
        <v>578</v>
      </c>
      <c r="D33" s="160"/>
      <c r="E33" s="219">
        <v>1819124</v>
      </c>
      <c r="F33" s="160"/>
      <c r="G33" s="219">
        <v>0.494</v>
      </c>
      <c r="H33" s="160"/>
      <c r="I33" s="218">
        <v>898647.26</v>
      </c>
      <c r="J33" s="160"/>
      <c r="K33" s="219">
        <v>0.1</v>
      </c>
      <c r="L33" s="160"/>
      <c r="M33" s="218">
        <v>181912.4</v>
      </c>
      <c r="N33" s="160"/>
      <c r="O33" s="219">
        <v>1.678258</v>
      </c>
      <c r="P33" s="160"/>
      <c r="Q33" s="219">
        <v>1.396335</v>
      </c>
      <c r="R33" s="106"/>
      <c r="S33" s="106"/>
    </row>
    <row r="34" spans="1:19" s="107" customFormat="1" ht="12.75">
      <c r="A34" s="240" t="s">
        <v>579</v>
      </c>
      <c r="B34" s="217" t="s">
        <v>529</v>
      </c>
      <c r="C34" s="217" t="s">
        <v>580</v>
      </c>
      <c r="D34" s="160"/>
      <c r="E34" s="219">
        <v>457921</v>
      </c>
      <c r="F34" s="160"/>
      <c r="G34" s="219">
        <v>0.3384</v>
      </c>
      <c r="H34" s="160"/>
      <c r="I34" s="218">
        <v>154960.47</v>
      </c>
      <c r="J34" s="160"/>
      <c r="K34" s="219">
        <v>0.05</v>
      </c>
      <c r="L34" s="160"/>
      <c r="M34" s="218">
        <v>22896.05</v>
      </c>
      <c r="N34" s="160"/>
      <c r="O34" s="219">
        <v>9.097557</v>
      </c>
      <c r="P34" s="160"/>
      <c r="Q34" s="219">
        <v>0.175747</v>
      </c>
      <c r="R34" s="106"/>
      <c r="S34" s="106"/>
    </row>
    <row r="35" spans="1:19" s="107" customFormat="1" ht="12.75">
      <c r="A35" s="240" t="s">
        <v>581</v>
      </c>
      <c r="B35" s="217" t="s">
        <v>529</v>
      </c>
      <c r="C35" s="217" t="s">
        <v>582</v>
      </c>
      <c r="D35" s="160"/>
      <c r="E35" s="219">
        <v>29195</v>
      </c>
      <c r="F35" s="160"/>
      <c r="G35" s="219">
        <v>0.4052</v>
      </c>
      <c r="H35" s="160"/>
      <c r="I35" s="218">
        <v>11829.81</v>
      </c>
      <c r="J35" s="160"/>
      <c r="K35" s="219">
        <v>0.24</v>
      </c>
      <c r="L35" s="160"/>
      <c r="M35" s="218">
        <v>7006.8</v>
      </c>
      <c r="N35" s="160"/>
      <c r="O35" s="219">
        <v>9.097623</v>
      </c>
      <c r="P35" s="160"/>
      <c r="Q35" s="219">
        <v>0.053783</v>
      </c>
      <c r="R35" s="106"/>
      <c r="S35" s="106"/>
    </row>
    <row r="36" spans="1:19" s="107" customFormat="1" ht="14.25" customHeight="1">
      <c r="A36" s="281" t="s">
        <v>583</v>
      </c>
      <c r="B36" s="217" t="s">
        <v>526</v>
      </c>
      <c r="C36" s="217" t="s">
        <v>584</v>
      </c>
      <c r="D36" s="160"/>
      <c r="E36" s="219">
        <v>3107093</v>
      </c>
      <c r="F36" s="160"/>
      <c r="G36" s="282">
        <v>0.3431</v>
      </c>
      <c r="H36" s="160"/>
      <c r="I36" s="218">
        <v>1066043.61</v>
      </c>
      <c r="J36" s="160"/>
      <c r="K36" s="219">
        <v>0.0201</v>
      </c>
      <c r="L36" s="160"/>
      <c r="M36" s="218">
        <v>62452.57</v>
      </c>
      <c r="N36" s="160"/>
      <c r="O36" s="219">
        <v>8.81134</v>
      </c>
      <c r="P36" s="160"/>
      <c r="Q36" s="219">
        <v>0.479378</v>
      </c>
      <c r="R36" s="106"/>
      <c r="S36" s="106"/>
    </row>
    <row r="37" spans="1:19" s="107" customFormat="1" ht="12.75" customHeight="1">
      <c r="A37" s="281" t="s">
        <v>583</v>
      </c>
      <c r="B37" s="217" t="s">
        <v>529</v>
      </c>
      <c r="C37" s="217" t="s">
        <v>584</v>
      </c>
      <c r="D37" s="160"/>
      <c r="E37" s="219">
        <v>100926</v>
      </c>
      <c r="F37" s="160"/>
      <c r="G37" s="219">
        <v>0.3431</v>
      </c>
      <c r="H37" s="160"/>
      <c r="I37" s="218">
        <v>34627.71</v>
      </c>
      <c r="J37" s="160"/>
      <c r="K37" s="219">
        <v>0.0201</v>
      </c>
      <c r="L37" s="160"/>
      <c r="M37" s="218">
        <v>2028.61</v>
      </c>
      <c r="N37" s="160"/>
      <c r="O37" s="219">
        <v>0.286214</v>
      </c>
      <c r="P37" s="160"/>
      <c r="Q37" s="219">
        <v>0.015571</v>
      </c>
      <c r="R37" s="106"/>
      <c r="S37" s="106"/>
    </row>
    <row r="38" spans="1:19" s="107" customFormat="1" ht="12.75">
      <c r="A38" s="240" t="s">
        <v>585</v>
      </c>
      <c r="B38" s="217" t="s">
        <v>529</v>
      </c>
      <c r="C38" s="217" t="s">
        <v>586</v>
      </c>
      <c r="D38" s="160"/>
      <c r="E38" s="219">
        <v>157426</v>
      </c>
      <c r="F38" s="160"/>
      <c r="G38" s="219">
        <v>0.1</v>
      </c>
      <c r="H38" s="160"/>
      <c r="I38" s="218">
        <v>15742.6</v>
      </c>
      <c r="J38" s="160"/>
      <c r="K38" s="219">
        <v>0.061</v>
      </c>
      <c r="L38" s="160"/>
      <c r="M38" s="218">
        <v>9602.99</v>
      </c>
      <c r="N38" s="160"/>
      <c r="O38" s="219">
        <v>4.814801</v>
      </c>
      <c r="P38" s="160"/>
      <c r="Q38" s="219">
        <v>0.073711</v>
      </c>
      <c r="R38" s="106"/>
      <c r="S38" s="106"/>
    </row>
    <row r="39" spans="1:19" s="107" customFormat="1" ht="12.75">
      <c r="A39" s="240" t="s">
        <v>587</v>
      </c>
      <c r="B39" s="217" t="s">
        <v>526</v>
      </c>
      <c r="C39" s="217" t="s">
        <v>588</v>
      </c>
      <c r="D39" s="160"/>
      <c r="E39" s="219">
        <v>187870</v>
      </c>
      <c r="F39" s="160"/>
      <c r="G39" s="219">
        <v>0.5495</v>
      </c>
      <c r="H39" s="160"/>
      <c r="I39" s="218">
        <v>103234.57</v>
      </c>
      <c r="J39" s="160"/>
      <c r="K39" s="219">
        <v>0.03</v>
      </c>
      <c r="L39" s="160"/>
      <c r="M39" s="218">
        <v>5636.1</v>
      </c>
      <c r="N39" s="160"/>
      <c r="O39" s="219">
        <v>9.097565</v>
      </c>
      <c r="P39" s="160"/>
      <c r="Q39" s="219">
        <v>0.043262</v>
      </c>
      <c r="R39" s="106"/>
      <c r="S39" s="106"/>
    </row>
    <row r="40" spans="1:19" s="107" customFormat="1" ht="12.75">
      <c r="A40" s="240" t="s">
        <v>589</v>
      </c>
      <c r="B40" s="217" t="s">
        <v>526</v>
      </c>
      <c r="C40" s="217" t="s">
        <v>590</v>
      </c>
      <c r="D40" s="160"/>
      <c r="E40" s="219">
        <v>43520</v>
      </c>
      <c r="F40" s="160"/>
      <c r="G40" s="219">
        <v>0.2411</v>
      </c>
      <c r="H40" s="160"/>
      <c r="I40" s="218">
        <v>10492.67</v>
      </c>
      <c r="J40" s="160"/>
      <c r="K40" s="219">
        <v>0.04</v>
      </c>
      <c r="L40" s="160"/>
      <c r="M40" s="218">
        <v>1740.8</v>
      </c>
      <c r="N40" s="160"/>
      <c r="O40" s="219">
        <v>9.097808</v>
      </c>
      <c r="P40" s="160"/>
      <c r="Q40" s="219">
        <v>0.013362</v>
      </c>
      <c r="R40" s="106"/>
      <c r="S40" s="106"/>
    </row>
    <row r="41" spans="1:19" s="107" customFormat="1" ht="12.75">
      <c r="A41" s="240" t="s">
        <v>591</v>
      </c>
      <c r="B41" s="217" t="s">
        <v>526</v>
      </c>
      <c r="C41" s="217" t="s">
        <v>592</v>
      </c>
      <c r="D41" s="160"/>
      <c r="E41" s="219">
        <v>11842</v>
      </c>
      <c r="F41" s="160"/>
      <c r="G41" s="219">
        <v>1.115</v>
      </c>
      <c r="H41" s="160"/>
      <c r="I41" s="218">
        <v>13203.83</v>
      </c>
      <c r="J41" s="160"/>
      <c r="K41" s="219">
        <v>0.0024</v>
      </c>
      <c r="L41" s="160"/>
      <c r="M41" s="219">
        <v>28.42</v>
      </c>
      <c r="N41" s="160"/>
      <c r="O41" s="219">
        <v>4.011586</v>
      </c>
      <c r="P41" s="160"/>
      <c r="Q41" s="219">
        <v>0.000218</v>
      </c>
      <c r="R41" s="106"/>
      <c r="S41" s="106"/>
    </row>
    <row r="42" spans="1:19" s="107" customFormat="1" ht="12.75">
      <c r="A42" s="240" t="s">
        <v>593</v>
      </c>
      <c r="B42" s="217" t="s">
        <v>526</v>
      </c>
      <c r="C42" s="217" t="s">
        <v>594</v>
      </c>
      <c r="D42" s="160"/>
      <c r="E42" s="219">
        <v>6578</v>
      </c>
      <c r="F42" s="160"/>
      <c r="G42" s="219">
        <v>0.839</v>
      </c>
      <c r="H42" s="160"/>
      <c r="I42" s="218">
        <v>5518.94</v>
      </c>
      <c r="J42" s="160"/>
      <c r="K42" s="219">
        <v>0.4322</v>
      </c>
      <c r="L42" s="160"/>
      <c r="M42" s="218">
        <v>2843.01</v>
      </c>
      <c r="N42" s="160"/>
      <c r="O42" s="219">
        <v>0.004297</v>
      </c>
      <c r="P42" s="160"/>
      <c r="Q42" s="219">
        <v>0.021823</v>
      </c>
      <c r="R42" s="106"/>
      <c r="S42" s="106"/>
    </row>
    <row r="43" spans="1:19" s="107" customFormat="1" ht="12.75">
      <c r="A43" s="240" t="s">
        <v>595</v>
      </c>
      <c r="B43" s="217" t="s">
        <v>529</v>
      </c>
      <c r="C43" s="217" t="s">
        <v>596</v>
      </c>
      <c r="D43" s="160"/>
      <c r="E43" s="219">
        <v>373307</v>
      </c>
      <c r="F43" s="160"/>
      <c r="G43" s="219">
        <v>0.7</v>
      </c>
      <c r="H43" s="160"/>
      <c r="I43" s="218">
        <v>261314.9</v>
      </c>
      <c r="J43" s="160"/>
      <c r="K43" s="219">
        <v>0.4</v>
      </c>
      <c r="L43" s="160"/>
      <c r="M43" s="218">
        <v>149322.8</v>
      </c>
      <c r="N43" s="160"/>
      <c r="O43" s="219">
        <v>0.735183</v>
      </c>
      <c r="P43" s="160"/>
      <c r="Q43" s="219">
        <v>1.146182</v>
      </c>
      <c r="R43" s="106"/>
      <c r="S43" s="106"/>
    </row>
    <row r="44" spans="1:19" s="107" customFormat="1" ht="12.75">
      <c r="A44" s="240" t="s">
        <v>597</v>
      </c>
      <c r="B44" s="217" t="s">
        <v>529</v>
      </c>
      <c r="C44" s="217" t="s">
        <v>598</v>
      </c>
      <c r="D44" s="160"/>
      <c r="E44" s="219">
        <v>20364</v>
      </c>
      <c r="F44" s="160"/>
      <c r="G44" s="219">
        <v>0.5317</v>
      </c>
      <c r="H44" s="160"/>
      <c r="I44" s="218">
        <v>10827.54</v>
      </c>
      <c r="J44" s="160"/>
      <c r="K44" s="219">
        <v>0</v>
      </c>
      <c r="L44" s="160"/>
      <c r="M44" s="219">
        <v>0</v>
      </c>
      <c r="N44" s="160"/>
      <c r="O44" s="219">
        <v>0.185713</v>
      </c>
      <c r="P44" s="160"/>
      <c r="Q44" s="219">
        <v>0</v>
      </c>
      <c r="R44" s="106"/>
      <c r="S44" s="106"/>
    </row>
    <row r="45" spans="1:19" s="107" customFormat="1" ht="12.75">
      <c r="A45" s="240" t="s">
        <v>599</v>
      </c>
      <c r="B45" s="217" t="s">
        <v>529</v>
      </c>
      <c r="C45" s="217" t="s">
        <v>600</v>
      </c>
      <c r="D45" s="160"/>
      <c r="E45" s="219">
        <v>58</v>
      </c>
      <c r="F45" s="160"/>
      <c r="G45" s="219">
        <v>922.51</v>
      </c>
      <c r="H45" s="160"/>
      <c r="I45" s="218">
        <v>53505.58</v>
      </c>
      <c r="J45" s="160"/>
      <c r="K45" s="218">
        <v>1199.433</v>
      </c>
      <c r="L45" s="160"/>
      <c r="M45" s="218">
        <v>69567.11</v>
      </c>
      <c r="N45" s="160"/>
      <c r="O45" s="219">
        <v>0.041832</v>
      </c>
      <c r="P45" s="160"/>
      <c r="Q45" s="219">
        <v>0.533988</v>
      </c>
      <c r="R45" s="106"/>
      <c r="S45" s="106"/>
    </row>
    <row r="46" spans="1:19" s="107" customFormat="1" ht="12.75">
      <c r="A46" s="240" t="s">
        <v>601</v>
      </c>
      <c r="B46" s="217" t="s">
        <v>529</v>
      </c>
      <c r="C46" s="217" t="s">
        <v>602</v>
      </c>
      <c r="D46" s="160"/>
      <c r="E46" s="219">
        <v>52422</v>
      </c>
      <c r="F46" s="160"/>
      <c r="G46" s="219">
        <v>4.367</v>
      </c>
      <c r="H46" s="160"/>
      <c r="I46" s="218">
        <v>228926.87</v>
      </c>
      <c r="J46" s="160"/>
      <c r="K46" s="219">
        <v>0</v>
      </c>
      <c r="L46" s="160"/>
      <c r="M46" s="219">
        <v>0</v>
      </c>
      <c r="N46" s="160"/>
      <c r="O46" s="219">
        <v>1.463116</v>
      </c>
      <c r="P46" s="160"/>
      <c r="Q46" s="219">
        <v>0</v>
      </c>
      <c r="R46" s="106"/>
      <c r="S46" s="106"/>
    </row>
    <row r="47" spans="1:19" s="107" customFormat="1" ht="12.75">
      <c r="A47" s="240" t="s">
        <v>603</v>
      </c>
      <c r="B47" s="217" t="s">
        <v>526</v>
      </c>
      <c r="C47" s="217" t="s">
        <v>604</v>
      </c>
      <c r="D47" s="160"/>
      <c r="E47" s="219">
        <v>375582</v>
      </c>
      <c r="F47" s="160"/>
      <c r="G47" s="219">
        <v>0.6071</v>
      </c>
      <c r="H47" s="160"/>
      <c r="I47" s="218">
        <v>228003.19</v>
      </c>
      <c r="J47" s="160"/>
      <c r="K47" s="219">
        <v>0.5911</v>
      </c>
      <c r="L47" s="160"/>
      <c r="M47" s="218">
        <v>222006.52</v>
      </c>
      <c r="N47" s="160"/>
      <c r="O47" s="219">
        <v>0.278957</v>
      </c>
      <c r="P47" s="160"/>
      <c r="Q47" s="219">
        <v>1.704092</v>
      </c>
      <c r="R47" s="106"/>
      <c r="S47" s="106"/>
    </row>
    <row r="48" spans="1:19" s="107" customFormat="1" ht="12.75">
      <c r="A48" s="240" t="s">
        <v>605</v>
      </c>
      <c r="B48" s="217" t="s">
        <v>526</v>
      </c>
      <c r="C48" s="217" t="s">
        <v>606</v>
      </c>
      <c r="D48" s="160"/>
      <c r="E48" s="219">
        <v>706554</v>
      </c>
      <c r="F48" s="160"/>
      <c r="G48" s="219">
        <v>0.09</v>
      </c>
      <c r="H48" s="160"/>
      <c r="I48" s="218">
        <v>63589.86</v>
      </c>
      <c r="J48" s="160"/>
      <c r="K48" s="219">
        <v>0.064</v>
      </c>
      <c r="L48" s="160"/>
      <c r="M48" s="218">
        <v>45219.46</v>
      </c>
      <c r="N48" s="160"/>
      <c r="O48" s="219">
        <v>1.823166</v>
      </c>
      <c r="P48" s="160"/>
      <c r="Q48" s="219">
        <v>0.347099</v>
      </c>
      <c r="R48" s="106"/>
      <c r="S48" s="106"/>
    </row>
    <row r="49" spans="1:19" s="107" customFormat="1" ht="12.75">
      <c r="A49" s="240" t="s">
        <v>605</v>
      </c>
      <c r="B49" s="217" t="s">
        <v>529</v>
      </c>
      <c r="C49" s="217" t="s">
        <v>606</v>
      </c>
      <c r="D49" s="160"/>
      <c r="E49" s="219">
        <v>391116</v>
      </c>
      <c r="F49" s="160"/>
      <c r="G49" s="219">
        <v>0.09</v>
      </c>
      <c r="H49" s="160"/>
      <c r="I49" s="218">
        <v>35200.44</v>
      </c>
      <c r="J49" s="160"/>
      <c r="K49" s="219">
        <v>0.064</v>
      </c>
      <c r="L49" s="160"/>
      <c r="M49" s="218">
        <v>25031.42</v>
      </c>
      <c r="N49" s="160"/>
      <c r="O49" s="219">
        <v>1.009221</v>
      </c>
      <c r="P49" s="160"/>
      <c r="Q49" s="219">
        <v>0.192138</v>
      </c>
      <c r="R49" s="106"/>
      <c r="S49" s="106"/>
    </row>
    <row r="50" spans="1:19" s="107" customFormat="1" ht="12.75">
      <c r="A50" s="240" t="s">
        <v>607</v>
      </c>
      <c r="B50" s="217" t="s">
        <v>526</v>
      </c>
      <c r="C50" s="217" t="s">
        <v>608</v>
      </c>
      <c r="D50" s="160"/>
      <c r="E50" s="219">
        <v>76755</v>
      </c>
      <c r="F50" s="160"/>
      <c r="G50" s="219">
        <v>0.75</v>
      </c>
      <c r="H50" s="160"/>
      <c r="I50" s="218">
        <v>57566.25</v>
      </c>
      <c r="J50" s="160"/>
      <c r="K50" s="219">
        <v>0.6597</v>
      </c>
      <c r="L50" s="160"/>
      <c r="M50" s="218">
        <v>50635.27</v>
      </c>
      <c r="N50" s="160"/>
      <c r="O50" s="219">
        <v>1.914436</v>
      </c>
      <c r="P50" s="160"/>
      <c r="Q50" s="219">
        <v>0.38867</v>
      </c>
      <c r="R50" s="106"/>
      <c r="S50" s="106"/>
    </row>
    <row r="51" spans="1:19" s="107" customFormat="1" ht="12.75">
      <c r="A51" s="240" t="s">
        <v>607</v>
      </c>
      <c r="B51" s="217" t="s">
        <v>529</v>
      </c>
      <c r="C51" s="217" t="s">
        <v>608</v>
      </c>
      <c r="D51" s="160"/>
      <c r="E51" s="219">
        <v>43111</v>
      </c>
      <c r="F51" s="160"/>
      <c r="G51" s="219">
        <v>0.75</v>
      </c>
      <c r="H51" s="160"/>
      <c r="I51" s="218">
        <v>32333.25</v>
      </c>
      <c r="J51" s="160"/>
      <c r="K51" s="219">
        <v>0.6597</v>
      </c>
      <c r="L51" s="160"/>
      <c r="M51" s="218">
        <v>28440.33</v>
      </c>
      <c r="N51" s="160"/>
      <c r="O51" s="219">
        <v>1.075282</v>
      </c>
      <c r="P51" s="160"/>
      <c r="Q51" s="219">
        <v>0.218304</v>
      </c>
      <c r="R51" s="106"/>
      <c r="S51" s="106"/>
    </row>
    <row r="52" spans="1:19" s="107" customFormat="1" ht="12.75">
      <c r="A52" s="240" t="s">
        <v>609</v>
      </c>
      <c r="B52" s="217" t="s">
        <v>529</v>
      </c>
      <c r="C52" s="217" t="s">
        <v>610</v>
      </c>
      <c r="D52" s="160"/>
      <c r="E52" s="219">
        <v>1576417</v>
      </c>
      <c r="F52" s="160"/>
      <c r="G52" s="219">
        <v>0.349</v>
      </c>
      <c r="H52" s="160"/>
      <c r="I52" s="218">
        <v>550169.53</v>
      </c>
      <c r="J52" s="160"/>
      <c r="K52" s="219">
        <v>0.1768</v>
      </c>
      <c r="L52" s="160"/>
      <c r="M52" s="218">
        <v>278710.53</v>
      </c>
      <c r="N52" s="160"/>
      <c r="O52" s="219">
        <v>1.678259</v>
      </c>
      <c r="P52" s="160"/>
      <c r="Q52" s="219">
        <v>2.139345</v>
      </c>
      <c r="R52" s="106"/>
      <c r="S52" s="106"/>
    </row>
    <row r="53" spans="1:19" s="107" customFormat="1" ht="13.5" customHeight="1">
      <c r="A53" s="240" t="s">
        <v>611</v>
      </c>
      <c r="B53" s="217" t="s">
        <v>526</v>
      </c>
      <c r="C53" s="217" t="s">
        <v>612</v>
      </c>
      <c r="D53" s="160"/>
      <c r="E53" s="219">
        <v>679198</v>
      </c>
      <c r="F53" s="160"/>
      <c r="G53" s="219">
        <v>0.023</v>
      </c>
      <c r="H53" s="160"/>
      <c r="I53" s="218">
        <v>15621.55</v>
      </c>
      <c r="J53" s="160"/>
      <c r="K53" s="219">
        <v>0.0388</v>
      </c>
      <c r="L53" s="160"/>
      <c r="M53" s="218">
        <v>26352.88</v>
      </c>
      <c r="N53" s="160"/>
      <c r="O53" s="219">
        <v>0.178755</v>
      </c>
      <c r="P53" s="160"/>
      <c r="Q53" s="219">
        <v>0.202281</v>
      </c>
      <c r="R53" s="106"/>
      <c r="S53" s="106"/>
    </row>
    <row r="54" spans="1:19" s="107" customFormat="1" ht="12.75">
      <c r="A54" s="240" t="s">
        <v>613</v>
      </c>
      <c r="B54" s="217" t="s">
        <v>526</v>
      </c>
      <c r="C54" s="217" t="s">
        <v>614</v>
      </c>
      <c r="D54" s="160"/>
      <c r="E54" s="219">
        <v>2305339</v>
      </c>
      <c r="F54" s="160"/>
      <c r="G54" s="219">
        <v>0.013</v>
      </c>
      <c r="H54" s="160"/>
      <c r="I54" s="218">
        <v>29969.41</v>
      </c>
      <c r="J54" s="160"/>
      <c r="K54" s="219">
        <v>0.0063</v>
      </c>
      <c r="L54" s="160"/>
      <c r="M54" s="218">
        <v>14523.64</v>
      </c>
      <c r="N54" s="160"/>
      <c r="O54" s="219">
        <v>0.876841</v>
      </c>
      <c r="P54" s="160"/>
      <c r="Q54" s="219">
        <v>0.111482</v>
      </c>
      <c r="R54" s="106"/>
      <c r="S54" s="106"/>
    </row>
    <row r="55" spans="1:19" s="107" customFormat="1" ht="12.75">
      <c r="A55" s="240" t="s">
        <v>613</v>
      </c>
      <c r="B55" s="217" t="s">
        <v>529</v>
      </c>
      <c r="C55" s="217" t="s">
        <v>614</v>
      </c>
      <c r="D55" s="160"/>
      <c r="E55" s="219">
        <v>1544653</v>
      </c>
      <c r="F55" s="160"/>
      <c r="G55" s="219">
        <v>0.013</v>
      </c>
      <c r="H55" s="160"/>
      <c r="I55" s="218">
        <v>20080.49</v>
      </c>
      <c r="J55" s="160"/>
      <c r="K55" s="219">
        <v>0.0063</v>
      </c>
      <c r="L55" s="160"/>
      <c r="M55" s="218">
        <v>9731.31</v>
      </c>
      <c r="N55" s="160"/>
      <c r="O55" s="219">
        <v>0.587513</v>
      </c>
      <c r="P55" s="160"/>
      <c r="Q55" s="219">
        <v>0.074696</v>
      </c>
      <c r="R55" s="106"/>
      <c r="S55" s="106"/>
    </row>
    <row r="56" spans="1:19" s="107" customFormat="1" ht="12.75">
      <c r="A56" s="240" t="s">
        <v>615</v>
      </c>
      <c r="B56" s="217" t="s">
        <v>526</v>
      </c>
      <c r="C56" s="217" t="s">
        <v>616</v>
      </c>
      <c r="D56" s="160"/>
      <c r="E56" s="219">
        <v>1763240</v>
      </c>
      <c r="F56" s="160"/>
      <c r="G56" s="219">
        <v>0.016</v>
      </c>
      <c r="H56" s="160"/>
      <c r="I56" s="218">
        <v>28211.84</v>
      </c>
      <c r="J56" s="160"/>
      <c r="K56" s="219">
        <v>0.0482</v>
      </c>
      <c r="L56" s="160"/>
      <c r="M56" s="218">
        <v>84988.17</v>
      </c>
      <c r="N56" s="160"/>
      <c r="O56" s="219">
        <v>0.68873</v>
      </c>
      <c r="P56" s="160"/>
      <c r="Q56" s="219">
        <v>0.652358</v>
      </c>
      <c r="R56" s="106"/>
      <c r="S56" s="106"/>
    </row>
    <row r="57" spans="1:19" s="107" customFormat="1" ht="12.75">
      <c r="A57" s="240" t="s">
        <v>615</v>
      </c>
      <c r="B57" s="217" t="s">
        <v>529</v>
      </c>
      <c r="C57" s="217" t="s">
        <v>616</v>
      </c>
      <c r="D57" s="160"/>
      <c r="E57" s="219">
        <v>787024</v>
      </c>
      <c r="F57" s="160"/>
      <c r="G57" s="219">
        <v>0.016</v>
      </c>
      <c r="H57" s="160"/>
      <c r="I57" s="218">
        <v>12592.38</v>
      </c>
      <c r="J57" s="160"/>
      <c r="K57" s="219">
        <v>0.0482</v>
      </c>
      <c r="L57" s="160"/>
      <c r="M57" s="218">
        <v>37934.56</v>
      </c>
      <c r="N57" s="160"/>
      <c r="O57" s="219">
        <v>0.307415</v>
      </c>
      <c r="P57" s="160"/>
      <c r="Q57" s="219">
        <v>0.291181</v>
      </c>
      <c r="R57" s="106"/>
      <c r="S57" s="106"/>
    </row>
    <row r="58" spans="1:19" s="107" customFormat="1" ht="12.75">
      <c r="A58" s="240" t="s">
        <v>617</v>
      </c>
      <c r="B58" s="217" t="s">
        <v>529</v>
      </c>
      <c r="C58" s="217" t="s">
        <v>618</v>
      </c>
      <c r="D58" s="160"/>
      <c r="E58" s="219">
        <v>179818</v>
      </c>
      <c r="F58" s="160"/>
      <c r="G58" s="219">
        <v>0.05</v>
      </c>
      <c r="H58" s="160"/>
      <c r="I58" s="218">
        <v>8990.9</v>
      </c>
      <c r="J58" s="160"/>
      <c r="K58" s="219">
        <v>0.1117</v>
      </c>
      <c r="L58" s="160"/>
      <c r="M58" s="218">
        <v>20085.67</v>
      </c>
      <c r="N58" s="160"/>
      <c r="O58" s="219">
        <v>1.096478</v>
      </c>
      <c r="P58" s="160"/>
      <c r="Q58" s="219">
        <v>0.154175</v>
      </c>
      <c r="R58" s="106"/>
      <c r="S58" s="106"/>
    </row>
    <row r="59" spans="1:19" s="107" customFormat="1" ht="12.75">
      <c r="A59" s="240" t="s">
        <v>619</v>
      </c>
      <c r="B59" s="217" t="s">
        <v>526</v>
      </c>
      <c r="C59" s="217" t="s">
        <v>620</v>
      </c>
      <c r="D59" s="160"/>
      <c r="E59" s="219">
        <v>2052364</v>
      </c>
      <c r="F59" s="160"/>
      <c r="G59" s="219">
        <v>1.0245</v>
      </c>
      <c r="H59" s="160"/>
      <c r="I59" s="218">
        <v>2102646.92</v>
      </c>
      <c r="J59" s="160"/>
      <c r="K59" s="219">
        <v>0.9004</v>
      </c>
      <c r="L59" s="160"/>
      <c r="M59" s="218">
        <v>1847948.55</v>
      </c>
      <c r="N59" s="160"/>
      <c r="O59" s="219">
        <v>0.41767</v>
      </c>
      <c r="P59" s="160"/>
      <c r="Q59" s="219">
        <v>14.184606</v>
      </c>
      <c r="R59" s="106"/>
      <c r="S59" s="106"/>
    </row>
    <row r="60" spans="1:19" s="107" customFormat="1" ht="12.75">
      <c r="A60" s="240" t="s">
        <v>619</v>
      </c>
      <c r="B60" s="217" t="s">
        <v>529</v>
      </c>
      <c r="C60" s="217" t="s">
        <v>620</v>
      </c>
      <c r="D60" s="160"/>
      <c r="E60" s="219">
        <v>887018</v>
      </c>
      <c r="F60" s="160"/>
      <c r="G60" s="219">
        <v>1.0245</v>
      </c>
      <c r="H60" s="160"/>
      <c r="I60" s="218">
        <v>908749.94</v>
      </c>
      <c r="J60" s="160"/>
      <c r="K60" s="219">
        <v>0.9004</v>
      </c>
      <c r="L60" s="160"/>
      <c r="M60" s="218">
        <v>798671.01</v>
      </c>
      <c r="N60" s="160"/>
      <c r="O60" s="219">
        <v>0.180514</v>
      </c>
      <c r="P60" s="160"/>
      <c r="Q60" s="219">
        <v>6.130492</v>
      </c>
      <c r="R60" s="106"/>
      <c r="S60" s="106"/>
    </row>
    <row r="61" spans="1:19" s="107" customFormat="1" ht="12.75">
      <c r="A61" s="240" t="s">
        <v>621</v>
      </c>
      <c r="B61" s="217" t="s">
        <v>529</v>
      </c>
      <c r="C61" s="217" t="s">
        <v>622</v>
      </c>
      <c r="D61" s="160"/>
      <c r="E61" s="219">
        <v>15557</v>
      </c>
      <c r="F61" s="160"/>
      <c r="G61" s="219">
        <v>1.5779</v>
      </c>
      <c r="H61" s="160"/>
      <c r="I61" s="218">
        <v>24547.39</v>
      </c>
      <c r="J61" s="160"/>
      <c r="K61" s="219">
        <v>0.0866</v>
      </c>
      <c r="L61" s="160"/>
      <c r="M61" s="218">
        <v>1347.24</v>
      </c>
      <c r="N61" s="160"/>
      <c r="O61" s="219">
        <v>1.138544</v>
      </c>
      <c r="P61" s="160"/>
      <c r="Q61" s="219">
        <v>0.010341</v>
      </c>
      <c r="R61" s="106"/>
      <c r="S61" s="106"/>
    </row>
    <row r="62" spans="1:19" s="107" customFormat="1" ht="12.75">
      <c r="A62" s="240" t="s">
        <v>623</v>
      </c>
      <c r="B62" s="217" t="s">
        <v>529</v>
      </c>
      <c r="C62" s="217" t="s">
        <v>624</v>
      </c>
      <c r="D62" s="160"/>
      <c r="E62" s="219">
        <v>438277</v>
      </c>
      <c r="F62" s="160"/>
      <c r="G62" s="219">
        <v>0.2</v>
      </c>
      <c r="H62" s="160"/>
      <c r="I62" s="218">
        <v>87655.4</v>
      </c>
      <c r="J62" s="160"/>
      <c r="K62" s="219">
        <v>0.2</v>
      </c>
      <c r="L62" s="160"/>
      <c r="M62" s="218">
        <v>87655.4</v>
      </c>
      <c r="N62" s="160"/>
      <c r="O62" s="219">
        <v>7.592562</v>
      </c>
      <c r="P62" s="160"/>
      <c r="Q62" s="219">
        <v>0.672831</v>
      </c>
      <c r="R62" s="106"/>
      <c r="S62" s="106"/>
    </row>
    <row r="63" spans="1:19" s="107" customFormat="1" ht="12.75">
      <c r="A63" s="240" t="s">
        <v>625</v>
      </c>
      <c r="B63" s="217" t="s">
        <v>529</v>
      </c>
      <c r="C63" s="217" t="s">
        <v>626</v>
      </c>
      <c r="D63" s="160"/>
      <c r="E63" s="219">
        <v>102217</v>
      </c>
      <c r="F63" s="160"/>
      <c r="G63" s="219">
        <v>1.0412</v>
      </c>
      <c r="H63" s="160"/>
      <c r="I63" s="218">
        <v>106428.34</v>
      </c>
      <c r="J63" s="160"/>
      <c r="K63" s="219">
        <v>0.16</v>
      </c>
      <c r="L63" s="160"/>
      <c r="M63" s="218">
        <v>16354.72</v>
      </c>
      <c r="N63" s="160"/>
      <c r="O63" s="219">
        <v>0.286682</v>
      </c>
      <c r="P63" s="160"/>
      <c r="Q63" s="219">
        <v>0.125537</v>
      </c>
      <c r="R63" s="106"/>
      <c r="S63" s="106"/>
    </row>
    <row r="64" spans="1:19" s="107" customFormat="1" ht="12.75">
      <c r="A64" s="240" t="s">
        <v>627</v>
      </c>
      <c r="B64" s="217" t="s">
        <v>526</v>
      </c>
      <c r="C64" s="217" t="s">
        <v>628</v>
      </c>
      <c r="D64" s="160"/>
      <c r="E64" s="219">
        <v>84867</v>
      </c>
      <c r="F64" s="160"/>
      <c r="G64" s="219">
        <v>1.1456</v>
      </c>
      <c r="H64" s="160"/>
      <c r="I64" s="218">
        <v>97223.64</v>
      </c>
      <c r="J64" s="160"/>
      <c r="K64" s="219">
        <v>0.617</v>
      </c>
      <c r="L64" s="160"/>
      <c r="M64" s="218">
        <v>52362.94</v>
      </c>
      <c r="N64" s="160"/>
      <c r="O64" s="219">
        <v>2.811173</v>
      </c>
      <c r="P64" s="160"/>
      <c r="Q64" s="219">
        <v>0.401931</v>
      </c>
      <c r="R64" s="106"/>
      <c r="S64" s="106"/>
    </row>
    <row r="65" spans="1:19" s="107" customFormat="1" ht="12.75">
      <c r="A65" s="240" t="s">
        <v>629</v>
      </c>
      <c r="B65" s="217" t="s">
        <v>526</v>
      </c>
      <c r="C65" s="217" t="s">
        <v>630</v>
      </c>
      <c r="D65" s="160"/>
      <c r="E65" s="219">
        <v>834770</v>
      </c>
      <c r="F65" s="160"/>
      <c r="G65" s="219">
        <v>0.6125</v>
      </c>
      <c r="H65" s="160"/>
      <c r="I65" s="218">
        <v>511296.63</v>
      </c>
      <c r="J65" s="160"/>
      <c r="K65" s="219">
        <v>0.3</v>
      </c>
      <c r="L65" s="160"/>
      <c r="M65" s="218">
        <v>250431</v>
      </c>
      <c r="N65" s="160"/>
      <c r="O65" s="219">
        <v>8.340006</v>
      </c>
      <c r="P65" s="160"/>
      <c r="Q65" s="219">
        <v>1.922275</v>
      </c>
      <c r="R65" s="106"/>
      <c r="S65" s="106"/>
    </row>
    <row r="66" spans="1:19" s="107" customFormat="1" ht="12.75">
      <c r="A66" s="240" t="s">
        <v>631</v>
      </c>
      <c r="B66" s="217" t="s">
        <v>526</v>
      </c>
      <c r="C66" s="217" t="s">
        <v>632</v>
      </c>
      <c r="D66" s="160"/>
      <c r="E66" s="219">
        <v>171699</v>
      </c>
      <c r="F66" s="160"/>
      <c r="G66" s="219">
        <v>0.43</v>
      </c>
      <c r="H66" s="160"/>
      <c r="I66" s="218">
        <v>73830.57</v>
      </c>
      <c r="J66" s="160"/>
      <c r="K66" s="219">
        <v>0.0279</v>
      </c>
      <c r="L66" s="160"/>
      <c r="M66" s="218">
        <v>4790.4</v>
      </c>
      <c r="N66" s="160"/>
      <c r="O66" s="219">
        <v>9.097614</v>
      </c>
      <c r="P66" s="160"/>
      <c r="Q66" s="219">
        <v>0.03677</v>
      </c>
      <c r="R66" s="106"/>
      <c r="S66" s="106"/>
    </row>
    <row r="67" spans="1:19" s="107" customFormat="1" ht="12.75">
      <c r="A67" s="240" t="s">
        <v>633</v>
      </c>
      <c r="B67" s="217" t="s">
        <v>529</v>
      </c>
      <c r="C67" s="217" t="s">
        <v>634</v>
      </c>
      <c r="D67" s="160"/>
      <c r="E67" s="219">
        <v>9391</v>
      </c>
      <c r="F67" s="160"/>
      <c r="G67" s="219">
        <v>0.2907</v>
      </c>
      <c r="H67" s="160"/>
      <c r="I67" s="218">
        <v>2729.96</v>
      </c>
      <c r="J67" s="160"/>
      <c r="K67" s="219">
        <v>0.2254</v>
      </c>
      <c r="L67" s="160"/>
      <c r="M67" s="218">
        <v>2116.73</v>
      </c>
      <c r="N67" s="160"/>
      <c r="O67" s="219">
        <v>1.214285</v>
      </c>
      <c r="P67" s="160"/>
      <c r="Q67" s="219">
        <v>0.016248</v>
      </c>
      <c r="R67" s="106"/>
      <c r="S67" s="106"/>
    </row>
    <row r="68" spans="1:19" s="107" customFormat="1" ht="12.75">
      <c r="A68" s="240" t="s">
        <v>635</v>
      </c>
      <c r="B68" s="217" t="s">
        <v>529</v>
      </c>
      <c r="C68" s="217" t="s">
        <v>636</v>
      </c>
      <c r="D68" s="160"/>
      <c r="E68" s="219">
        <v>10546</v>
      </c>
      <c r="F68" s="160"/>
      <c r="G68" s="219">
        <v>0.35</v>
      </c>
      <c r="H68" s="160"/>
      <c r="I68" s="218">
        <v>3691.1</v>
      </c>
      <c r="J68" s="160"/>
      <c r="K68" s="219">
        <v>0.5</v>
      </c>
      <c r="L68" s="160"/>
      <c r="M68" s="218">
        <v>5273</v>
      </c>
      <c r="N68" s="160"/>
      <c r="O68" s="219">
        <v>2.599605</v>
      </c>
      <c r="P68" s="160"/>
      <c r="Q68" s="219">
        <v>0.040475</v>
      </c>
      <c r="R68" s="106"/>
      <c r="S68" s="106"/>
    </row>
    <row r="69" spans="1:21" s="107" customFormat="1" ht="12.75" customHeight="1">
      <c r="A69" s="241"/>
      <c r="B69" s="242"/>
      <c r="C69" s="243"/>
      <c r="D69" s="244"/>
      <c r="E69" s="245"/>
      <c r="F69" s="244"/>
      <c r="G69" s="243"/>
      <c r="H69" s="244"/>
      <c r="I69" s="246">
        <f>SUM(I16:I68)</f>
        <v>12352881.950000005</v>
      </c>
      <c r="J69" s="244"/>
      <c r="K69" s="247"/>
      <c r="L69" s="244"/>
      <c r="M69" s="246">
        <f>SUM(M16:M68)</f>
        <v>9003498.66</v>
      </c>
      <c r="N69" s="244"/>
      <c r="O69" s="248"/>
      <c r="P69" s="244"/>
      <c r="Q69" s="246">
        <f>SUM(Q16:Q68)</f>
        <v>69.10965600000003</v>
      </c>
      <c r="R69" s="106"/>
      <c r="S69" s="106"/>
      <c r="T69" s="137"/>
      <c r="U69" s="137"/>
    </row>
    <row r="70" spans="1:21" s="107" customFormat="1" ht="12.75" customHeight="1">
      <c r="A70" s="249" t="s">
        <v>487</v>
      </c>
      <c r="B70" s="249"/>
      <c r="C70" s="250"/>
      <c r="D70" s="251">
        <v>603</v>
      </c>
      <c r="E70" s="252"/>
      <c r="F70" s="251">
        <v>614</v>
      </c>
      <c r="G70" s="252"/>
      <c r="H70" s="251">
        <v>625</v>
      </c>
      <c r="I70" s="253"/>
      <c r="J70" s="251">
        <v>636</v>
      </c>
      <c r="K70" s="253"/>
      <c r="L70" s="251">
        <v>647</v>
      </c>
      <c r="M70" s="253"/>
      <c r="N70" s="251">
        <v>658</v>
      </c>
      <c r="O70" s="253"/>
      <c r="P70" s="251">
        <v>669</v>
      </c>
      <c r="Q70" s="254"/>
      <c r="R70" s="106"/>
      <c r="S70" s="106"/>
      <c r="T70" s="137"/>
      <c r="U70" s="137"/>
    </row>
    <row r="71" spans="1:21" s="107" customFormat="1" ht="12.75" customHeight="1">
      <c r="A71" s="255" t="s">
        <v>637</v>
      </c>
      <c r="B71" s="255"/>
      <c r="C71" s="256"/>
      <c r="D71" s="257">
        <v>604</v>
      </c>
      <c r="E71" s="258"/>
      <c r="F71" s="259">
        <v>615</v>
      </c>
      <c r="G71" s="256"/>
      <c r="H71" s="259">
        <v>626</v>
      </c>
      <c r="I71" s="132"/>
      <c r="J71" s="260">
        <v>637</v>
      </c>
      <c r="K71" s="244"/>
      <c r="L71" s="261">
        <v>648</v>
      </c>
      <c r="M71" s="132"/>
      <c r="N71" s="262">
        <v>659</v>
      </c>
      <c r="O71" s="244"/>
      <c r="P71" s="260">
        <v>670</v>
      </c>
      <c r="Q71" s="133"/>
      <c r="R71" s="106"/>
      <c r="S71" s="106"/>
      <c r="T71" s="137"/>
      <c r="U71" s="137"/>
    </row>
    <row r="72" spans="1:21" s="107" customFormat="1" ht="12.75" customHeight="1">
      <c r="A72" s="255" t="s">
        <v>638</v>
      </c>
      <c r="B72" s="255"/>
      <c r="C72" s="263"/>
      <c r="D72" s="257">
        <v>605</v>
      </c>
      <c r="E72" s="244"/>
      <c r="F72" s="259">
        <v>616</v>
      </c>
      <c r="G72" s="264"/>
      <c r="H72" s="261">
        <v>627</v>
      </c>
      <c r="I72" s="134">
        <f>I69+I70+I71</f>
        <v>12352881.950000005</v>
      </c>
      <c r="J72" s="259">
        <v>638</v>
      </c>
      <c r="K72" s="265"/>
      <c r="L72" s="261">
        <v>649</v>
      </c>
      <c r="M72" s="134">
        <f>M69+M70+M71</f>
        <v>9003498.66</v>
      </c>
      <c r="N72" s="233">
        <v>660</v>
      </c>
      <c r="O72" s="256"/>
      <c r="P72" s="261">
        <v>671</v>
      </c>
      <c r="Q72" s="134">
        <f>Q69+Q70+Q71</f>
        <v>69.10965600000003</v>
      </c>
      <c r="R72" s="106"/>
      <c r="S72" s="106"/>
      <c r="T72" s="137"/>
      <c r="U72" s="137"/>
    </row>
    <row r="73" spans="1:21" s="107" customFormat="1" ht="12.75" customHeight="1">
      <c r="A73" s="135" t="s">
        <v>639</v>
      </c>
      <c r="B73" s="135"/>
      <c r="C73" s="263"/>
      <c r="D73" s="257">
        <v>606</v>
      </c>
      <c r="E73" s="266"/>
      <c r="F73" s="259">
        <v>617</v>
      </c>
      <c r="G73" s="264"/>
      <c r="H73" s="261">
        <v>628</v>
      </c>
      <c r="I73" s="134"/>
      <c r="J73" s="259">
        <v>639</v>
      </c>
      <c r="K73" s="265"/>
      <c r="L73" s="261">
        <v>650</v>
      </c>
      <c r="M73" s="134"/>
      <c r="N73" s="233">
        <v>661</v>
      </c>
      <c r="O73" s="256"/>
      <c r="P73" s="261">
        <v>672</v>
      </c>
      <c r="Q73" s="136"/>
      <c r="R73" s="106"/>
      <c r="S73" s="106"/>
      <c r="T73" s="137"/>
      <c r="U73" s="137"/>
    </row>
    <row r="74" spans="1:21" s="107" customFormat="1" ht="12.75" customHeight="1">
      <c r="A74" s="255" t="s">
        <v>38</v>
      </c>
      <c r="B74" s="255"/>
      <c r="C74" s="263"/>
      <c r="D74" s="257">
        <v>607</v>
      </c>
      <c r="E74" s="266"/>
      <c r="F74" s="259">
        <v>618</v>
      </c>
      <c r="G74" s="264"/>
      <c r="H74" s="261">
        <v>629</v>
      </c>
      <c r="I74" s="256"/>
      <c r="J74" s="259">
        <v>640</v>
      </c>
      <c r="K74" s="265"/>
      <c r="L74" s="261">
        <v>651</v>
      </c>
      <c r="M74" s="227"/>
      <c r="N74" s="233">
        <v>662</v>
      </c>
      <c r="O74" s="256"/>
      <c r="P74" s="261">
        <v>673</v>
      </c>
      <c r="Q74" s="256"/>
      <c r="R74" s="106"/>
      <c r="S74" s="106"/>
      <c r="T74" s="137"/>
      <c r="U74" s="137"/>
    </row>
    <row r="75" spans="1:21" s="107" customFormat="1" ht="12.75" customHeight="1">
      <c r="A75" s="255" t="s">
        <v>487</v>
      </c>
      <c r="B75" s="255"/>
      <c r="C75" s="263"/>
      <c r="D75" s="257">
        <v>608</v>
      </c>
      <c r="E75" s="256"/>
      <c r="F75" s="257">
        <v>619</v>
      </c>
      <c r="G75" s="267"/>
      <c r="H75" s="257">
        <v>630</v>
      </c>
      <c r="I75" s="138"/>
      <c r="J75" s="259">
        <v>641</v>
      </c>
      <c r="K75" s="265"/>
      <c r="L75" s="261">
        <v>652</v>
      </c>
      <c r="M75" s="138"/>
      <c r="N75" s="261">
        <v>663</v>
      </c>
      <c r="O75" s="256"/>
      <c r="P75" s="261">
        <v>674</v>
      </c>
      <c r="Q75" s="139"/>
      <c r="R75" s="106"/>
      <c r="S75" s="106"/>
      <c r="T75" s="137"/>
      <c r="U75" s="137"/>
    </row>
    <row r="76" spans="1:21" s="107" customFormat="1" ht="12.75">
      <c r="A76" s="255" t="s">
        <v>637</v>
      </c>
      <c r="B76" s="255"/>
      <c r="C76" s="263"/>
      <c r="D76" s="257">
        <v>609</v>
      </c>
      <c r="E76" s="268"/>
      <c r="F76" s="257">
        <v>620</v>
      </c>
      <c r="G76" s="268"/>
      <c r="H76" s="257">
        <v>631</v>
      </c>
      <c r="I76" s="268"/>
      <c r="J76" s="259">
        <v>642</v>
      </c>
      <c r="K76" s="268"/>
      <c r="L76" s="261">
        <v>653</v>
      </c>
      <c r="M76" s="268"/>
      <c r="N76" s="261">
        <v>664</v>
      </c>
      <c r="O76" s="268"/>
      <c r="P76" s="261">
        <v>675</v>
      </c>
      <c r="Q76" s="228"/>
      <c r="R76" s="106"/>
      <c r="S76" s="106"/>
      <c r="T76" s="137"/>
      <c r="U76" s="137"/>
    </row>
    <row r="77" spans="1:21" s="107" customFormat="1" ht="12.75">
      <c r="A77" s="225" t="s">
        <v>640</v>
      </c>
      <c r="B77" s="226"/>
      <c r="C77" s="269"/>
      <c r="D77" s="257">
        <v>610</v>
      </c>
      <c r="E77" s="239"/>
      <c r="F77" s="257">
        <v>621</v>
      </c>
      <c r="G77" s="270"/>
      <c r="H77" s="257">
        <v>632</v>
      </c>
      <c r="I77" s="140"/>
      <c r="J77" s="259">
        <v>643</v>
      </c>
      <c r="K77" s="271"/>
      <c r="L77" s="261">
        <v>654</v>
      </c>
      <c r="M77" s="141"/>
      <c r="N77" s="261">
        <v>665</v>
      </c>
      <c r="O77" s="142"/>
      <c r="P77" s="261">
        <v>676</v>
      </c>
      <c r="Q77" s="272"/>
      <c r="R77" s="106"/>
      <c r="S77" s="106"/>
      <c r="T77" s="137"/>
      <c r="U77" s="137"/>
    </row>
    <row r="78" spans="1:21" s="107" customFormat="1" ht="12.75">
      <c r="A78" s="273" t="s">
        <v>641</v>
      </c>
      <c r="B78" s="274"/>
      <c r="C78" s="274"/>
      <c r="D78" s="257">
        <v>611</v>
      </c>
      <c r="E78" s="143"/>
      <c r="F78" s="257">
        <v>622</v>
      </c>
      <c r="G78" s="144"/>
      <c r="H78" s="257">
        <v>633</v>
      </c>
      <c r="I78" s="140">
        <f>I72+I77</f>
        <v>12352881.950000005</v>
      </c>
      <c r="J78" s="259">
        <v>644</v>
      </c>
      <c r="K78" s="271"/>
      <c r="L78" s="261">
        <v>655</v>
      </c>
      <c r="M78" s="140">
        <f>M72+M77</f>
        <v>9003498.66</v>
      </c>
      <c r="N78" s="261">
        <v>666</v>
      </c>
      <c r="O78" s="142"/>
      <c r="P78" s="261">
        <v>677</v>
      </c>
      <c r="Q78" s="140">
        <f>Q72+Q77</f>
        <v>69.10965600000003</v>
      </c>
      <c r="R78" s="137"/>
      <c r="S78" s="137"/>
      <c r="T78" s="106"/>
      <c r="U78" s="106"/>
    </row>
    <row r="79" spans="1:17" s="107" customFormat="1" ht="12.75">
      <c r="A79" s="98"/>
      <c r="B79" s="98"/>
      <c r="C79" s="98"/>
      <c r="D79" s="98"/>
      <c r="E79" s="98"/>
      <c r="F79" s="98"/>
      <c r="G79" s="98"/>
      <c r="H79" s="98"/>
      <c r="I79" s="146"/>
      <c r="J79" s="97"/>
      <c r="K79" s="97"/>
      <c r="L79" s="97"/>
      <c r="M79" s="146"/>
      <c r="N79" s="97"/>
      <c r="O79" s="97"/>
      <c r="P79" s="147"/>
      <c r="Q79" s="97"/>
    </row>
    <row r="80" spans="1:17" s="107" customFormat="1" ht="12.75">
      <c r="A80" s="148" t="s">
        <v>417</v>
      </c>
      <c r="B80" s="148"/>
      <c r="C80" s="148"/>
      <c r="D80" s="148"/>
      <c r="E80" s="148"/>
      <c r="F80" s="98"/>
      <c r="G80" s="98"/>
      <c r="H80" s="98"/>
      <c r="I80" s="98"/>
      <c r="J80" s="149" t="s">
        <v>193</v>
      </c>
      <c r="K80" s="98"/>
      <c r="L80" s="98"/>
      <c r="M80" s="378" t="s">
        <v>418</v>
      </c>
      <c r="N80" s="378"/>
      <c r="O80" s="378"/>
      <c r="P80" s="378"/>
      <c r="Q80" s="378"/>
    </row>
    <row r="81" spans="1:17" s="107" customFormat="1" ht="12.75">
      <c r="A81" s="148" t="s">
        <v>513</v>
      </c>
      <c r="B81" s="148"/>
      <c r="C81" s="148"/>
      <c r="D81" s="148" t="s">
        <v>419</v>
      </c>
      <c r="E81" s="98"/>
      <c r="F81" s="98"/>
      <c r="G81" s="98"/>
      <c r="H81" s="98"/>
      <c r="I81" s="98"/>
      <c r="J81" s="98"/>
      <c r="K81" s="148"/>
      <c r="L81" s="98"/>
      <c r="M81" s="378" t="s">
        <v>550</v>
      </c>
      <c r="N81" s="378"/>
      <c r="O81" s="378"/>
      <c r="P81" s="378"/>
      <c r="Q81" s="378"/>
    </row>
    <row r="82" spans="1:17" s="107" customFormat="1" ht="12.75">
      <c r="A82" s="97"/>
      <c r="B82" s="97"/>
      <c r="C82" s="97"/>
      <c r="D82" s="97"/>
      <c r="E82" s="100"/>
      <c r="F82" s="97"/>
      <c r="G82" s="101"/>
      <c r="H82" s="97"/>
      <c r="I82" s="97"/>
      <c r="J82" s="97"/>
      <c r="K82" s="101"/>
      <c r="L82" s="97"/>
      <c r="M82" s="102"/>
      <c r="N82" s="97"/>
      <c r="O82" s="150"/>
      <c r="P82" s="97"/>
      <c r="Q82" s="97"/>
    </row>
    <row r="83" spans="1:17" s="107" customFormat="1" ht="12.75">
      <c r="A83" s="97"/>
      <c r="B83" s="97"/>
      <c r="C83" s="98" t="s">
        <v>420</v>
      </c>
      <c r="D83" s="97"/>
      <c r="E83" s="97"/>
      <c r="F83" s="100"/>
      <c r="G83" s="97"/>
      <c r="H83" s="97"/>
      <c r="I83" s="151"/>
      <c r="J83" s="151"/>
      <c r="K83" s="101"/>
      <c r="L83" s="97"/>
      <c r="M83" s="102"/>
      <c r="N83" s="97"/>
      <c r="O83" s="98"/>
      <c r="P83" s="97"/>
      <c r="Q83" s="97"/>
    </row>
    <row r="84" spans="1:17" s="107" customFormat="1" ht="12.75">
      <c r="A84" s="97"/>
      <c r="B84" s="97"/>
      <c r="C84" s="98" t="s">
        <v>421</v>
      </c>
      <c r="D84" s="98"/>
      <c r="E84" s="98"/>
      <c r="F84" s="98"/>
      <c r="G84" s="98"/>
      <c r="H84" s="97"/>
      <c r="I84" s="97"/>
      <c r="J84" s="97"/>
      <c r="K84" s="101"/>
      <c r="L84" s="97"/>
      <c r="M84" s="102"/>
      <c r="N84" s="97"/>
      <c r="O84" s="150"/>
      <c r="P84" s="97"/>
      <c r="Q84" s="97"/>
    </row>
    <row r="85" spans="1:17" s="107" customFormat="1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7"/>
    </row>
  </sheetData>
  <sheetProtection/>
  <mergeCells count="22">
    <mergeCell ref="A7:G7"/>
    <mergeCell ref="C10:C12"/>
    <mergeCell ref="H9:H13"/>
    <mergeCell ref="A10:A12"/>
    <mergeCell ref="B10:B12"/>
    <mergeCell ref="D9:D13"/>
    <mergeCell ref="F9:F13"/>
    <mergeCell ref="G9:G12"/>
    <mergeCell ref="A9:C9"/>
    <mergeCell ref="A13:C13"/>
    <mergeCell ref="E9:E12"/>
    <mergeCell ref="I9:I12"/>
    <mergeCell ref="M9:M12"/>
    <mergeCell ref="K9:K12"/>
    <mergeCell ref="J9:J13"/>
    <mergeCell ref="L9:L13"/>
    <mergeCell ref="M81:Q81"/>
    <mergeCell ref="O9:O12"/>
    <mergeCell ref="P9:P13"/>
    <mergeCell ref="Q9:Q12"/>
    <mergeCell ref="M80:Q80"/>
    <mergeCell ref="N9:N13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9" sqref="L18:L19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439</v>
      </c>
      <c r="B1" s="4"/>
      <c r="E1" s="172"/>
      <c r="F1" s="172"/>
      <c r="G1" s="172"/>
      <c r="H1" s="172"/>
      <c r="I1" s="172"/>
    </row>
    <row r="2" spans="1:9" ht="12.75">
      <c r="A2" s="4" t="s">
        <v>438</v>
      </c>
      <c r="B2" s="4"/>
      <c r="E2" s="172"/>
      <c r="F2" s="172"/>
      <c r="G2" s="172"/>
      <c r="H2" s="172"/>
      <c r="I2" s="172"/>
    </row>
    <row r="3" spans="1:9" ht="12.75">
      <c r="A3" s="4" t="s">
        <v>299</v>
      </c>
      <c r="B3" s="4"/>
      <c r="E3" s="172"/>
      <c r="F3" s="172"/>
      <c r="G3" s="172"/>
      <c r="H3" s="172"/>
      <c r="I3" s="172"/>
    </row>
    <row r="4" spans="1:9" ht="12.75">
      <c r="A4" s="4" t="s">
        <v>300</v>
      </c>
      <c r="B4" s="4"/>
      <c r="E4" s="172"/>
      <c r="F4" s="172"/>
      <c r="G4" s="172"/>
      <c r="H4" s="172"/>
      <c r="I4" s="172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418" t="s">
        <v>43</v>
      </c>
      <c r="B8" s="418"/>
      <c r="C8" s="418"/>
      <c r="D8" s="418"/>
      <c r="E8" s="418"/>
      <c r="F8" s="418"/>
      <c r="G8" s="418"/>
      <c r="H8" s="418"/>
      <c r="I8" s="418"/>
    </row>
    <row r="9" spans="1:9" ht="12.75">
      <c r="A9" s="418" t="s">
        <v>42</v>
      </c>
      <c r="B9" s="418"/>
      <c r="C9" s="418"/>
      <c r="D9" s="418"/>
      <c r="E9" s="418"/>
      <c r="F9" s="418"/>
      <c r="G9" s="418"/>
      <c r="H9" s="418"/>
      <c r="I9" s="418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416" t="s">
        <v>0</v>
      </c>
      <c r="C11" s="417"/>
      <c r="D11" s="6" t="s">
        <v>110</v>
      </c>
      <c r="E11" s="6" t="s">
        <v>109</v>
      </c>
      <c r="F11" s="6" t="s">
        <v>111</v>
      </c>
      <c r="G11" s="82" t="s">
        <v>394</v>
      </c>
      <c r="H11" s="82" t="s">
        <v>119</v>
      </c>
      <c r="I11" s="6" t="s">
        <v>112</v>
      </c>
    </row>
    <row r="12" spans="2:9" ht="12.75">
      <c r="B12" s="412"/>
      <c r="C12" s="413"/>
      <c r="D12" s="1"/>
      <c r="E12" s="1"/>
      <c r="F12" s="1"/>
      <c r="G12" s="1"/>
      <c r="H12" s="1"/>
      <c r="I12" s="1"/>
    </row>
    <row r="13" spans="2:9" ht="12.75">
      <c r="B13" s="412"/>
      <c r="C13" s="413"/>
      <c r="D13" s="1"/>
      <c r="E13" s="1"/>
      <c r="F13" s="1"/>
      <c r="G13" s="1"/>
      <c r="H13" s="1"/>
      <c r="I13" s="1"/>
    </row>
    <row r="14" spans="2:9" ht="12.75">
      <c r="B14" s="412"/>
      <c r="C14" s="413"/>
      <c r="D14" s="1"/>
      <c r="E14" s="1"/>
      <c r="F14" s="1"/>
      <c r="G14" s="1"/>
      <c r="H14" s="1"/>
      <c r="I14" s="1"/>
    </row>
    <row r="15" spans="2:9" ht="12.75">
      <c r="B15" s="414" t="s">
        <v>118</v>
      </c>
      <c r="C15" s="415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416" t="s">
        <v>0</v>
      </c>
      <c r="C18" s="417"/>
      <c r="D18" s="416" t="s">
        <v>109</v>
      </c>
      <c r="E18" s="417"/>
      <c r="F18" s="416" t="s">
        <v>111</v>
      </c>
      <c r="G18" s="417"/>
      <c r="H18" s="82" t="s">
        <v>396</v>
      </c>
      <c r="I18" s="20" t="s">
        <v>119</v>
      </c>
    </row>
    <row r="19" spans="2:9" ht="12.75">
      <c r="B19" s="412"/>
      <c r="C19" s="413"/>
      <c r="D19" s="412"/>
      <c r="E19" s="413"/>
      <c r="F19" s="412"/>
      <c r="G19" s="413"/>
      <c r="H19" s="22"/>
      <c r="I19" s="21"/>
    </row>
    <row r="20" spans="2:9" ht="12.75">
      <c r="B20" s="412"/>
      <c r="C20" s="413"/>
      <c r="D20" s="412"/>
      <c r="E20" s="413"/>
      <c r="F20" s="412"/>
      <c r="G20" s="413"/>
      <c r="H20" s="22"/>
      <c r="I20" s="21"/>
    </row>
    <row r="22" spans="1:9" ht="45.75" customHeight="1">
      <c r="A22" s="4" t="s">
        <v>134</v>
      </c>
      <c r="D22" s="87"/>
      <c r="E22" s="419" t="s">
        <v>39</v>
      </c>
      <c r="F22" s="419"/>
      <c r="G22" s="87"/>
      <c r="H22" s="286" t="s">
        <v>339</v>
      </c>
      <c r="I22" s="287"/>
    </row>
    <row r="23" spans="1:13" ht="12.75">
      <c r="A23" s="4" t="s">
        <v>513</v>
      </c>
      <c r="B23" s="4"/>
      <c r="C23" s="4"/>
      <c r="D23" s="19"/>
      <c r="E23" s="19"/>
      <c r="F23" s="419" t="s">
        <v>40</v>
      </c>
      <c r="G23" s="419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B16">
      <selection activeCell="K42" sqref="K42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439</v>
      </c>
      <c r="C1" s="4"/>
      <c r="F1" s="172"/>
      <c r="G1" s="172"/>
      <c r="H1" s="172"/>
      <c r="I1" s="172"/>
      <c r="J1" s="172"/>
    </row>
    <row r="2" spans="2:10" ht="12.75">
      <c r="B2" s="4" t="s">
        <v>438</v>
      </c>
      <c r="C2" s="4"/>
      <c r="F2" s="172"/>
      <c r="G2" s="172"/>
      <c r="H2" s="172"/>
      <c r="I2" s="172"/>
      <c r="J2" s="172"/>
    </row>
    <row r="3" spans="2:10" ht="12.75">
      <c r="B3" s="4" t="s">
        <v>299</v>
      </c>
      <c r="C3" s="4"/>
      <c r="F3" s="172"/>
      <c r="G3" s="172"/>
      <c r="H3" s="172"/>
      <c r="I3" s="172"/>
      <c r="J3" s="172"/>
    </row>
    <row r="4" spans="2:10" ht="12.75">
      <c r="B4" s="4" t="s">
        <v>300</v>
      </c>
      <c r="C4" s="4"/>
      <c r="F4" s="172"/>
      <c r="G4" s="172"/>
      <c r="H4" s="172"/>
      <c r="I4" s="172"/>
      <c r="J4" s="172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18" t="s">
        <v>120</v>
      </c>
      <c r="C8" s="418"/>
      <c r="D8" s="418"/>
      <c r="E8" s="418"/>
      <c r="F8" s="418"/>
      <c r="G8" s="418"/>
    </row>
    <row r="9" spans="2:7" ht="13.5" customHeight="1">
      <c r="B9" s="297" t="s">
        <v>511</v>
      </c>
      <c r="C9" s="443"/>
      <c r="D9" s="443"/>
      <c r="E9" s="443"/>
      <c r="F9" s="443"/>
      <c r="G9" s="443"/>
    </row>
    <row r="11" spans="2:5" ht="12.75">
      <c r="B11" s="34" t="s">
        <v>397</v>
      </c>
      <c r="E11" s="35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2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444" t="s">
        <v>46</v>
      </c>
      <c r="F19" s="444"/>
      <c r="G19" s="444"/>
    </row>
    <row r="20" spans="2:7" ht="12.75">
      <c r="B20" s="438" t="s">
        <v>399</v>
      </c>
      <c r="C20" s="439"/>
      <c r="D20" s="439"/>
      <c r="E20" s="439"/>
      <c r="F20" s="439"/>
      <c r="G20" s="440"/>
    </row>
    <row r="21" spans="2:7" ht="22.5">
      <c r="B21" s="6" t="s">
        <v>121</v>
      </c>
      <c r="C21" s="82" t="s">
        <v>129</v>
      </c>
      <c r="D21" s="445" t="s">
        <v>400</v>
      </c>
      <c r="E21" s="417"/>
      <c r="F21" s="82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435">
        <v>3</v>
      </c>
      <c r="E22" s="436"/>
      <c r="F22" s="16">
        <v>4</v>
      </c>
      <c r="G22" s="16">
        <v>5</v>
      </c>
    </row>
    <row r="23" spans="2:7" ht="12.75">
      <c r="B23" s="16">
        <v>1</v>
      </c>
      <c r="C23" s="2"/>
      <c r="D23" s="435"/>
      <c r="E23" s="436"/>
      <c r="F23" s="2"/>
      <c r="G23" s="2"/>
    </row>
    <row r="24" spans="2:7" ht="12.75">
      <c r="B24" s="16">
        <v>2</v>
      </c>
      <c r="C24" s="2"/>
      <c r="D24" s="435"/>
      <c r="E24" s="436"/>
      <c r="F24" s="2"/>
      <c r="G24" s="2"/>
    </row>
    <row r="25" spans="2:7" ht="12.75">
      <c r="B25" s="16">
        <v>3</v>
      </c>
      <c r="C25" s="2"/>
      <c r="D25" s="435"/>
      <c r="E25" s="436"/>
      <c r="F25" s="2"/>
      <c r="G25" s="2"/>
    </row>
    <row r="26" spans="2:7" ht="12.75">
      <c r="B26" s="16">
        <v>4</v>
      </c>
      <c r="C26" s="80" t="s">
        <v>402</v>
      </c>
      <c r="D26" s="435"/>
      <c r="E26" s="436"/>
      <c r="F26" s="2"/>
      <c r="G26" s="2"/>
    </row>
    <row r="27" spans="2:7" ht="12.75">
      <c r="B27" s="438" t="s">
        <v>403</v>
      </c>
      <c r="C27" s="439"/>
      <c r="D27" s="439"/>
      <c r="E27" s="439"/>
      <c r="F27" s="439"/>
      <c r="G27" s="440"/>
    </row>
    <row r="28" spans="2:7" ht="22.5">
      <c r="B28" s="6" t="s">
        <v>121</v>
      </c>
      <c r="C28" s="82" t="s">
        <v>129</v>
      </c>
      <c r="D28" s="416" t="s">
        <v>124</v>
      </c>
      <c r="E28" s="417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435">
        <v>3</v>
      </c>
      <c r="E29" s="436"/>
      <c r="F29" s="16">
        <v>4</v>
      </c>
      <c r="G29" s="16">
        <v>5</v>
      </c>
    </row>
    <row r="30" spans="2:7" ht="12.75">
      <c r="B30" s="16">
        <v>1</v>
      </c>
      <c r="C30" s="2"/>
      <c r="D30" s="435"/>
      <c r="E30" s="436"/>
      <c r="F30" s="2"/>
      <c r="G30" s="2"/>
    </row>
    <row r="31" spans="2:7" ht="12.75">
      <c r="B31" s="16">
        <v>2</v>
      </c>
      <c r="C31" s="2"/>
      <c r="D31" s="435"/>
      <c r="E31" s="436"/>
      <c r="F31" s="2"/>
      <c r="G31" s="2"/>
    </row>
    <row r="32" spans="2:7" ht="12.75">
      <c r="B32" s="16">
        <v>3</v>
      </c>
      <c r="C32" s="2"/>
      <c r="D32" s="435"/>
      <c r="E32" s="436"/>
      <c r="F32" s="2"/>
      <c r="G32" s="2"/>
    </row>
    <row r="33" spans="2:7" ht="12.75">
      <c r="B33" s="16">
        <v>4</v>
      </c>
      <c r="C33" s="2" t="s">
        <v>128</v>
      </c>
      <c r="D33" s="435"/>
      <c r="E33" s="436"/>
      <c r="F33" s="2"/>
      <c r="G33" s="2"/>
    </row>
    <row r="34" spans="2:7" ht="12.75">
      <c r="B34" s="438" t="s">
        <v>404</v>
      </c>
      <c r="C34" s="440"/>
      <c r="D34" s="412"/>
      <c r="E34" s="413"/>
      <c r="F34" s="1"/>
      <c r="G34" s="1"/>
    </row>
    <row r="36" spans="2:7" ht="12.75">
      <c r="B36" s="34" t="s">
        <v>405</v>
      </c>
      <c r="E36" s="444" t="s">
        <v>522</v>
      </c>
      <c r="F36" s="444"/>
      <c r="G36" s="444"/>
    </row>
    <row r="37" spans="2:8" ht="12.75">
      <c r="B37" s="446" t="s">
        <v>130</v>
      </c>
      <c r="C37" s="447"/>
      <c r="D37" s="448"/>
      <c r="E37" s="437" t="s">
        <v>131</v>
      </c>
      <c r="F37" s="437"/>
      <c r="G37" s="437" t="s">
        <v>132</v>
      </c>
      <c r="H37" s="437"/>
    </row>
    <row r="38" spans="2:8" ht="12.75" customHeight="1">
      <c r="B38" s="449" t="s">
        <v>644</v>
      </c>
      <c r="C38" s="450"/>
      <c r="D38" s="451"/>
      <c r="E38" s="441"/>
      <c r="F38" s="442"/>
      <c r="G38" s="416"/>
      <c r="H38" s="417"/>
    </row>
    <row r="39" spans="2:8" ht="12.75">
      <c r="B39" s="428" t="s">
        <v>473</v>
      </c>
      <c r="C39" s="429"/>
      <c r="D39" s="430"/>
      <c r="E39" s="420">
        <v>4914.72</v>
      </c>
      <c r="F39" s="420"/>
      <c r="G39" s="422" t="s">
        <v>407</v>
      </c>
      <c r="H39" s="423"/>
    </row>
    <row r="40" spans="2:8" ht="12.75">
      <c r="B40" s="422" t="s">
        <v>474</v>
      </c>
      <c r="C40" s="429"/>
      <c r="D40" s="430"/>
      <c r="E40" s="425">
        <v>0</v>
      </c>
      <c r="F40" s="426"/>
      <c r="G40" s="422" t="s">
        <v>408</v>
      </c>
      <c r="H40" s="423"/>
    </row>
    <row r="41" spans="2:8" ht="12.75">
      <c r="B41" s="428" t="s">
        <v>475</v>
      </c>
      <c r="C41" s="429"/>
      <c r="D41" s="430"/>
      <c r="E41" s="420">
        <v>0</v>
      </c>
      <c r="F41" s="420"/>
      <c r="G41" s="428" t="s">
        <v>440</v>
      </c>
      <c r="H41" s="423"/>
    </row>
    <row r="42" spans="2:8" ht="12.75">
      <c r="B42" s="422"/>
      <c r="C42" s="424"/>
      <c r="D42" s="423"/>
      <c r="E42" s="425"/>
      <c r="F42" s="426"/>
      <c r="G42" s="422"/>
      <c r="H42" s="423"/>
    </row>
    <row r="43" spans="2:8" ht="12.75">
      <c r="B43" s="94"/>
      <c r="C43" s="95"/>
      <c r="D43" s="96"/>
      <c r="E43" s="425"/>
      <c r="F43" s="426"/>
      <c r="G43" s="422"/>
      <c r="H43" s="423"/>
    </row>
    <row r="44" spans="2:8" ht="12.75">
      <c r="B44" s="428" t="s">
        <v>133</v>
      </c>
      <c r="C44" s="429"/>
      <c r="D44" s="430"/>
      <c r="E44" s="420">
        <f>E38+E39+E40+E41+E42</f>
        <v>4914.72</v>
      </c>
      <c r="F44" s="420"/>
      <c r="G44" s="434"/>
      <c r="H44" s="434"/>
    </row>
    <row r="45" spans="2:8" ht="12.75">
      <c r="B45" s="412"/>
      <c r="C45" s="431"/>
      <c r="D45" s="413"/>
      <c r="E45" s="421"/>
      <c r="F45" s="421"/>
      <c r="G45" s="432"/>
      <c r="H45" s="433"/>
    </row>
    <row r="46" spans="7:8" ht="12.75">
      <c r="G46" s="5" t="s">
        <v>7</v>
      </c>
      <c r="H46" s="5"/>
    </row>
    <row r="47" spans="6:8" ht="12.75">
      <c r="F47" s="4"/>
      <c r="G47" s="5" t="s">
        <v>550</v>
      </c>
      <c r="H47" s="5"/>
    </row>
    <row r="48" spans="2:8" ht="12.75">
      <c r="B48" s="78" t="s">
        <v>134</v>
      </c>
      <c r="D48" s="427" t="s">
        <v>39</v>
      </c>
      <c r="E48" s="427"/>
      <c r="F48" s="92"/>
      <c r="G48" s="93"/>
      <c r="H48" s="93"/>
    </row>
    <row r="49" spans="2:8" ht="12.75">
      <c r="B49" s="4" t="s">
        <v>513</v>
      </c>
      <c r="C49" s="4"/>
      <c r="D49" s="91"/>
      <c r="E49" s="91"/>
      <c r="F49" s="91"/>
      <c r="G49" s="91"/>
      <c r="H49" s="91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7">
    <mergeCell ref="B41:D41"/>
    <mergeCell ref="G41:H41"/>
    <mergeCell ref="D31:E31"/>
    <mergeCell ref="G40:H40"/>
    <mergeCell ref="G39:H39"/>
    <mergeCell ref="B37:D37"/>
    <mergeCell ref="E41:F41"/>
    <mergeCell ref="E36:G36"/>
    <mergeCell ref="B39:D39"/>
    <mergeCell ref="B38:D38"/>
    <mergeCell ref="B8:G8"/>
    <mergeCell ref="B9:G9"/>
    <mergeCell ref="E19:G19"/>
    <mergeCell ref="B20:G20"/>
    <mergeCell ref="D21:E21"/>
    <mergeCell ref="D30:E30"/>
    <mergeCell ref="D22:E22"/>
    <mergeCell ref="D23:E23"/>
    <mergeCell ref="D24:E24"/>
    <mergeCell ref="D26:E26"/>
    <mergeCell ref="D25:E25"/>
    <mergeCell ref="D28:E28"/>
    <mergeCell ref="B27:G27"/>
    <mergeCell ref="B40:D40"/>
    <mergeCell ref="B34:C34"/>
    <mergeCell ref="D34:E34"/>
    <mergeCell ref="E40:F40"/>
    <mergeCell ref="E38:F38"/>
    <mergeCell ref="G38:H38"/>
    <mergeCell ref="G37:H37"/>
    <mergeCell ref="D48:E48"/>
    <mergeCell ref="B44:D44"/>
    <mergeCell ref="B45:D45"/>
    <mergeCell ref="G45:H45"/>
    <mergeCell ref="G44:H44"/>
    <mergeCell ref="D29:E29"/>
    <mergeCell ref="E39:F39"/>
    <mergeCell ref="D32:E32"/>
    <mergeCell ref="D33:E33"/>
    <mergeCell ref="E37:F37"/>
    <mergeCell ref="E44:F44"/>
    <mergeCell ref="E45:F45"/>
    <mergeCell ref="G43:H43"/>
    <mergeCell ref="B42:D42"/>
    <mergeCell ref="E42:F42"/>
    <mergeCell ref="E43:F43"/>
    <mergeCell ref="G42:H42"/>
  </mergeCells>
  <printOptions verticalCentered="1"/>
  <pageMargins left="0.35433070866141736" right="0.35433070866141736" top="0.5905511811023623" bottom="0.5905511811023623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I63" sqref="I63"/>
    </sheetView>
  </sheetViews>
  <sheetFormatPr defaultColWidth="9.140625" defaultRowHeight="12.75"/>
  <cols>
    <col min="2" max="2" width="55.28125" style="0" customWidth="1"/>
    <col min="3" max="3" width="6.421875" style="0" customWidth="1"/>
    <col min="4" max="4" width="12.140625" style="0" customWidth="1"/>
    <col min="5" max="5" width="12.00390625" style="0" customWidth="1"/>
    <col min="6" max="6" width="0.42578125" style="0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83" t="s">
        <v>136</v>
      </c>
      <c r="B7" s="283"/>
      <c r="C7" s="283"/>
      <c r="D7" s="283"/>
      <c r="E7" s="283"/>
    </row>
    <row r="8" spans="1:5" ht="14.25" customHeight="1">
      <c r="A8" s="284" t="s">
        <v>137</v>
      </c>
      <c r="B8" s="284"/>
      <c r="C8" s="284"/>
      <c r="D8" s="284"/>
      <c r="E8" s="284"/>
    </row>
    <row r="9" spans="1:5" ht="14.25" customHeight="1">
      <c r="A9" s="284" t="s">
        <v>515</v>
      </c>
      <c r="B9" s="284"/>
      <c r="C9" s="284"/>
      <c r="D9" s="284"/>
      <c r="E9" s="284"/>
    </row>
    <row r="10" ht="12.75">
      <c r="E10" s="4" t="s">
        <v>9</v>
      </c>
    </row>
    <row r="11" spans="1:5" ht="33.75">
      <c r="A11" s="82" t="s">
        <v>340</v>
      </c>
      <c r="B11" s="82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2"/>
      <c r="B13" s="26" t="s">
        <v>191</v>
      </c>
      <c r="C13" s="7">
        <v>201</v>
      </c>
      <c r="D13" s="36"/>
      <c r="E13" s="72"/>
    </row>
    <row r="14" spans="1:5" ht="12.75">
      <c r="A14" s="6"/>
      <c r="B14" s="26" t="s">
        <v>349</v>
      </c>
      <c r="C14" s="9" t="s">
        <v>47</v>
      </c>
      <c r="D14" s="29">
        <f>SUM(D15+D16+D17+D18)</f>
        <v>138288</v>
      </c>
      <c r="E14" s="29">
        <f>SUM(E15:E18)</f>
        <v>15030</v>
      </c>
    </row>
    <row r="15" spans="1:8" ht="12.75">
      <c r="A15" s="6">
        <v>700</v>
      </c>
      <c r="B15" s="2" t="s">
        <v>138</v>
      </c>
      <c r="C15" s="9" t="s">
        <v>48</v>
      </c>
      <c r="D15" s="37">
        <v>127836</v>
      </c>
      <c r="E15" s="37"/>
      <c r="H15" s="33"/>
    </row>
    <row r="16" spans="1:5" ht="12.75">
      <c r="A16" s="6">
        <v>701</v>
      </c>
      <c r="B16" s="83" t="s">
        <v>341</v>
      </c>
      <c r="C16" s="9" t="s">
        <v>49</v>
      </c>
      <c r="D16" s="37">
        <v>10452</v>
      </c>
      <c r="E16" s="37">
        <v>15030</v>
      </c>
    </row>
    <row r="17" spans="1:5" ht="13.5" customHeight="1">
      <c r="A17" s="6">
        <v>702</v>
      </c>
      <c r="B17" s="83" t="s">
        <v>342</v>
      </c>
      <c r="C17" s="81" t="s">
        <v>50</v>
      </c>
      <c r="D17" s="37"/>
      <c r="E17" s="37"/>
    </row>
    <row r="18" spans="1:5" ht="12.75">
      <c r="A18" s="6">
        <v>709</v>
      </c>
      <c r="B18" s="49" t="s">
        <v>139</v>
      </c>
      <c r="C18" s="9" t="s">
        <v>51</v>
      </c>
      <c r="D18" s="37"/>
      <c r="E18" s="37"/>
    </row>
    <row r="19" spans="1:5" ht="12.75">
      <c r="A19" s="6"/>
      <c r="B19" s="50" t="s">
        <v>343</v>
      </c>
      <c r="C19" s="9" t="s">
        <v>52</v>
      </c>
      <c r="D19" s="37">
        <f>D20+D21</f>
        <v>0</v>
      </c>
      <c r="E19" s="37">
        <f>SUM(E20:E22)</f>
        <v>56376</v>
      </c>
    </row>
    <row r="20" spans="1:5" ht="12.75">
      <c r="A20" s="6">
        <v>710</v>
      </c>
      <c r="B20" s="55" t="s">
        <v>140</v>
      </c>
      <c r="C20" s="9" t="s">
        <v>53</v>
      </c>
      <c r="D20" s="29"/>
      <c r="E20" s="29">
        <v>56376</v>
      </c>
    </row>
    <row r="21" spans="1:5" ht="12.75">
      <c r="A21" s="6">
        <v>711</v>
      </c>
      <c r="B21" s="3" t="s">
        <v>141</v>
      </c>
      <c r="C21" s="9" t="s">
        <v>54</v>
      </c>
      <c r="D21" s="29"/>
      <c r="E21" s="29"/>
    </row>
    <row r="22" spans="1:5" ht="12.75" customHeight="1">
      <c r="A22" s="6">
        <v>719</v>
      </c>
      <c r="B22" s="84" t="s">
        <v>344</v>
      </c>
      <c r="C22" s="81" t="s">
        <v>55</v>
      </c>
      <c r="D22" s="37"/>
      <c r="E22" s="37"/>
    </row>
    <row r="23" spans="1:5" ht="12.75">
      <c r="A23" s="53">
        <v>73</v>
      </c>
      <c r="B23" s="26" t="s">
        <v>348</v>
      </c>
      <c r="C23" s="81" t="s">
        <v>56</v>
      </c>
      <c r="D23" s="37">
        <f>SUM(D24+D25+D26+D27+D28+D29+D30)</f>
        <v>88401</v>
      </c>
      <c r="E23" s="37">
        <f>SUM(E24:E30)</f>
        <v>95631</v>
      </c>
    </row>
    <row r="24" spans="1:5" ht="12.75">
      <c r="A24" s="6">
        <v>600</v>
      </c>
      <c r="B24" s="2" t="s">
        <v>142</v>
      </c>
      <c r="C24" s="81" t="s">
        <v>57</v>
      </c>
      <c r="D24" s="37">
        <v>82734</v>
      </c>
      <c r="E24" s="37">
        <v>88368</v>
      </c>
    </row>
    <row r="25" spans="1:5" ht="12.75">
      <c r="A25" s="6">
        <v>601</v>
      </c>
      <c r="B25" s="2" t="s">
        <v>143</v>
      </c>
      <c r="C25" s="81" t="s">
        <v>58</v>
      </c>
      <c r="D25" s="37"/>
      <c r="E25" s="37">
        <v>449</v>
      </c>
    </row>
    <row r="26" spans="1:5" ht="12.75">
      <c r="A26" s="6">
        <v>602</v>
      </c>
      <c r="B26" s="49" t="s">
        <v>144</v>
      </c>
      <c r="C26" s="81" t="s">
        <v>59</v>
      </c>
      <c r="D26" s="37"/>
      <c r="E26" s="37"/>
    </row>
    <row r="27" spans="1:5" ht="12.75">
      <c r="A27" s="6">
        <v>603</v>
      </c>
      <c r="B27" s="2" t="s">
        <v>145</v>
      </c>
      <c r="C27" s="81" t="s">
        <v>60</v>
      </c>
      <c r="D27" s="37"/>
      <c r="E27" s="37"/>
    </row>
    <row r="28" spans="1:5" ht="12.75">
      <c r="A28" s="6">
        <v>605</v>
      </c>
      <c r="B28" s="49" t="s">
        <v>146</v>
      </c>
      <c r="C28" s="81" t="s">
        <v>61</v>
      </c>
      <c r="D28" s="37">
        <v>3677</v>
      </c>
      <c r="E28" s="37">
        <v>3927</v>
      </c>
    </row>
    <row r="29" spans="1:5" ht="12.75">
      <c r="A29" s="6">
        <v>607</v>
      </c>
      <c r="B29" s="49" t="s">
        <v>147</v>
      </c>
      <c r="C29" s="81" t="s">
        <v>62</v>
      </c>
      <c r="D29" s="37"/>
      <c r="E29" s="37"/>
    </row>
    <row r="30" spans="1:5" ht="22.5">
      <c r="A30" s="6" t="s">
        <v>149</v>
      </c>
      <c r="B30" s="49" t="s">
        <v>148</v>
      </c>
      <c r="C30" s="81" t="s">
        <v>63</v>
      </c>
      <c r="D30" s="37">
        <f>355+1635</f>
        <v>1990</v>
      </c>
      <c r="E30" s="37">
        <v>2887</v>
      </c>
    </row>
    <row r="31" spans="1:5" ht="12.75">
      <c r="A31" s="6"/>
      <c r="B31" s="26" t="s">
        <v>345</v>
      </c>
      <c r="C31" s="81" t="s">
        <v>64</v>
      </c>
      <c r="D31" s="29">
        <f>SUM(D32+D33+D34)</f>
        <v>0</v>
      </c>
      <c r="E31" s="29">
        <f>SUM(E32:E34)</f>
        <v>90229</v>
      </c>
    </row>
    <row r="32" spans="1:5" ht="12.75">
      <c r="A32" s="6">
        <v>610</v>
      </c>
      <c r="B32" s="2" t="s">
        <v>150</v>
      </c>
      <c r="C32" s="81" t="s">
        <v>65</v>
      </c>
      <c r="D32" s="29"/>
      <c r="E32" s="29">
        <v>90229</v>
      </c>
    </row>
    <row r="33" spans="1:5" ht="12.75">
      <c r="A33" s="6">
        <v>611</v>
      </c>
      <c r="B33" s="80" t="s">
        <v>346</v>
      </c>
      <c r="C33" s="81" t="s">
        <v>66</v>
      </c>
      <c r="D33" s="29"/>
      <c r="E33" s="29"/>
    </row>
    <row r="34" spans="1:5" ht="12.75">
      <c r="A34" s="6">
        <v>619</v>
      </c>
      <c r="B34" s="80" t="s">
        <v>347</v>
      </c>
      <c r="C34" s="81" t="s">
        <v>67</v>
      </c>
      <c r="D34" s="29"/>
      <c r="E34" s="29"/>
    </row>
    <row r="35" spans="1:5" ht="22.5">
      <c r="A35" s="6"/>
      <c r="B35" s="40" t="s">
        <v>350</v>
      </c>
      <c r="C35" s="81" t="s">
        <v>68</v>
      </c>
      <c r="D35" s="29">
        <f>D14-D23</f>
        <v>49887</v>
      </c>
      <c r="E35" s="29">
        <v>0</v>
      </c>
    </row>
    <row r="36" spans="1:5" ht="12.75">
      <c r="A36" s="6"/>
      <c r="B36" s="80" t="s">
        <v>351</v>
      </c>
      <c r="C36" s="81" t="s">
        <v>69</v>
      </c>
      <c r="D36" s="29"/>
      <c r="E36" s="29">
        <f>E23+E31-E14-E19</f>
        <v>114454</v>
      </c>
    </row>
    <row r="37" spans="1:5" ht="12.75">
      <c r="A37" s="6"/>
      <c r="B37" s="26" t="s">
        <v>352</v>
      </c>
      <c r="C37" s="81" t="s">
        <v>70</v>
      </c>
      <c r="D37" s="29"/>
      <c r="E37" s="29">
        <f>SUM(E38+E39)</f>
        <v>0</v>
      </c>
    </row>
    <row r="38" spans="1:5" ht="12.75">
      <c r="A38" s="6">
        <v>730</v>
      </c>
      <c r="B38" s="2" t="s">
        <v>151</v>
      </c>
      <c r="C38" s="81" t="s">
        <v>71</v>
      </c>
      <c r="D38" s="29"/>
      <c r="E38" s="29"/>
    </row>
    <row r="39" spans="1:5" ht="12.75">
      <c r="A39" s="6">
        <v>731</v>
      </c>
      <c r="B39" s="3" t="s">
        <v>152</v>
      </c>
      <c r="C39" s="81" t="s">
        <v>72</v>
      </c>
      <c r="D39" s="29"/>
      <c r="E39" s="29"/>
    </row>
    <row r="40" spans="1:5" ht="12.75">
      <c r="A40" s="6"/>
      <c r="B40" s="26" t="s">
        <v>353</v>
      </c>
      <c r="C40" s="81" t="s">
        <v>73</v>
      </c>
      <c r="D40" s="29"/>
      <c r="E40" s="29">
        <f>E41+E42</f>
        <v>0</v>
      </c>
    </row>
    <row r="41" spans="1:5" ht="12.75">
      <c r="A41" s="6">
        <v>630</v>
      </c>
      <c r="B41" s="2" t="s">
        <v>153</v>
      </c>
      <c r="C41" s="81" t="s">
        <v>74</v>
      </c>
      <c r="D41" s="29"/>
      <c r="E41" s="29"/>
    </row>
    <row r="42" spans="1:5" ht="12.75">
      <c r="A42" s="54">
        <v>631</v>
      </c>
      <c r="B42" s="2" t="s">
        <v>154</v>
      </c>
      <c r="C42" s="81" t="s">
        <v>75</v>
      </c>
      <c r="D42" s="29"/>
      <c r="E42" s="29"/>
    </row>
    <row r="43" spans="1:5" ht="24" customHeight="1">
      <c r="A43" s="6"/>
      <c r="B43" s="40" t="s">
        <v>354</v>
      </c>
      <c r="C43" s="81" t="s">
        <v>76</v>
      </c>
      <c r="D43" s="44">
        <f>D35</f>
        <v>49887</v>
      </c>
      <c r="E43" s="44">
        <f>E35</f>
        <v>0</v>
      </c>
    </row>
    <row r="44" spans="1:5" ht="21.75" customHeight="1">
      <c r="A44" s="6"/>
      <c r="B44" s="83" t="s">
        <v>355</v>
      </c>
      <c r="C44" s="81" t="s">
        <v>77</v>
      </c>
      <c r="D44" s="44">
        <f>D36</f>
        <v>0</v>
      </c>
      <c r="E44" s="44">
        <f>E36-E37</f>
        <v>114454</v>
      </c>
    </row>
    <row r="45" spans="1:5" ht="12.75">
      <c r="A45" s="6"/>
      <c r="B45" s="26" t="s">
        <v>155</v>
      </c>
      <c r="C45" s="81" t="s">
        <v>167</v>
      </c>
      <c r="D45" s="44"/>
      <c r="E45" s="44"/>
    </row>
    <row r="46" spans="1:5" ht="12.75">
      <c r="A46" s="6">
        <v>821</v>
      </c>
      <c r="B46" s="2" t="s">
        <v>156</v>
      </c>
      <c r="C46" s="81" t="s">
        <v>168</v>
      </c>
      <c r="D46" s="29"/>
      <c r="E46" s="29"/>
    </row>
    <row r="47" spans="1:5" ht="12.75">
      <c r="A47" s="6" t="s">
        <v>157</v>
      </c>
      <c r="B47" s="2" t="s">
        <v>158</v>
      </c>
      <c r="C47" s="81" t="s">
        <v>169</v>
      </c>
      <c r="D47" s="29"/>
      <c r="E47" s="29"/>
    </row>
    <row r="48" spans="1:5" ht="12.75">
      <c r="A48" s="6" t="s">
        <v>157</v>
      </c>
      <c r="B48" s="2" t="s">
        <v>159</v>
      </c>
      <c r="C48" s="81" t="s">
        <v>170</v>
      </c>
      <c r="D48" s="29"/>
      <c r="E48" s="29"/>
    </row>
    <row r="49" spans="1:5" ht="24.75" customHeight="1">
      <c r="A49" s="6"/>
      <c r="B49" s="40" t="s">
        <v>356</v>
      </c>
      <c r="C49" s="81" t="s">
        <v>171</v>
      </c>
      <c r="D49" s="29">
        <f>D43</f>
        <v>49887</v>
      </c>
      <c r="E49" s="29">
        <f>E43</f>
        <v>0</v>
      </c>
    </row>
    <row r="50" spans="1:5" ht="12.75">
      <c r="A50" s="6"/>
      <c r="B50" s="80" t="s">
        <v>357</v>
      </c>
      <c r="C50" s="81" t="s">
        <v>172</v>
      </c>
      <c r="D50" s="29">
        <f>D44+D46</f>
        <v>0</v>
      </c>
      <c r="E50" s="29">
        <f>E44+E46</f>
        <v>114454</v>
      </c>
    </row>
    <row r="51" spans="1:5" ht="22.5">
      <c r="A51" s="6"/>
      <c r="B51" s="40" t="s">
        <v>358</v>
      </c>
      <c r="C51" s="81" t="s">
        <v>173</v>
      </c>
      <c r="D51" s="29">
        <f>SUM(D52+D53+D54+D55+D56)</f>
        <v>626067</v>
      </c>
      <c r="E51" s="29">
        <f>SUM(E52:E56)</f>
        <v>2249388</v>
      </c>
    </row>
    <row r="52" spans="1:5" ht="12.75">
      <c r="A52" s="6">
        <v>720</v>
      </c>
      <c r="B52" s="2" t="s">
        <v>160</v>
      </c>
      <c r="C52" s="81" t="s">
        <v>174</v>
      </c>
      <c r="D52" s="29">
        <v>626067</v>
      </c>
      <c r="E52" s="29">
        <v>2249388</v>
      </c>
    </row>
    <row r="53" spans="1:5" ht="22.5">
      <c r="A53" s="6">
        <v>721</v>
      </c>
      <c r="B53" s="51" t="s">
        <v>161</v>
      </c>
      <c r="C53" s="81" t="s">
        <v>175</v>
      </c>
      <c r="D53" s="29"/>
      <c r="E53" s="29"/>
    </row>
    <row r="54" spans="1:5" ht="16.5" customHeight="1">
      <c r="A54" s="6">
        <v>722</v>
      </c>
      <c r="B54" s="51" t="s">
        <v>162</v>
      </c>
      <c r="C54" s="81" t="s">
        <v>176</v>
      </c>
      <c r="D54" s="29"/>
      <c r="E54" s="29"/>
    </row>
    <row r="55" spans="1:5" ht="12.75">
      <c r="A55" s="54">
        <v>723</v>
      </c>
      <c r="B55" s="51" t="s">
        <v>359</v>
      </c>
      <c r="C55" s="81" t="s">
        <v>177</v>
      </c>
      <c r="D55" s="29"/>
      <c r="E55" s="29"/>
    </row>
    <row r="56" spans="1:5" ht="12.75">
      <c r="A56" s="6">
        <v>729</v>
      </c>
      <c r="B56" s="80" t="s">
        <v>360</v>
      </c>
      <c r="C56" s="81" t="s">
        <v>178</v>
      </c>
      <c r="D56" s="29"/>
      <c r="E56" s="29"/>
    </row>
    <row r="57" spans="1:5" ht="12.75">
      <c r="A57" s="6"/>
      <c r="B57" s="40" t="s">
        <v>361</v>
      </c>
      <c r="C57" s="81" t="s">
        <v>179</v>
      </c>
      <c r="D57" s="29">
        <f>SUM(D58+D59+D60+D61+D62)</f>
        <v>651923</v>
      </c>
      <c r="E57" s="29">
        <f>SUM(E58:E62)</f>
        <v>619135</v>
      </c>
    </row>
    <row r="58" spans="1:5" ht="12.75">
      <c r="A58" s="6">
        <v>620</v>
      </c>
      <c r="B58" s="51" t="s">
        <v>163</v>
      </c>
      <c r="C58" s="81" t="s">
        <v>180</v>
      </c>
      <c r="D58" s="29">
        <v>651923</v>
      </c>
      <c r="E58" s="29">
        <v>619135</v>
      </c>
    </row>
    <row r="59" spans="1:5" ht="22.5">
      <c r="A59" s="54">
        <v>621</v>
      </c>
      <c r="B59" s="51" t="s">
        <v>164</v>
      </c>
      <c r="C59" s="81" t="s">
        <v>181</v>
      </c>
      <c r="D59" s="29"/>
      <c r="E59" s="29"/>
    </row>
    <row r="60" spans="1:5" ht="16.5" customHeight="1">
      <c r="A60" s="6">
        <v>622</v>
      </c>
      <c r="B60" s="51" t="s">
        <v>362</v>
      </c>
      <c r="C60" s="81" t="s">
        <v>182</v>
      </c>
      <c r="D60" s="29"/>
      <c r="E60" s="29"/>
    </row>
    <row r="61" spans="1:5" ht="12.75">
      <c r="A61" s="6">
        <v>623</v>
      </c>
      <c r="B61" s="51" t="s">
        <v>363</v>
      </c>
      <c r="C61" s="81" t="s">
        <v>183</v>
      </c>
      <c r="D61" s="29"/>
      <c r="E61" s="29"/>
    </row>
    <row r="62" spans="1:5" ht="12.75">
      <c r="A62" s="6">
        <v>629</v>
      </c>
      <c r="B62" s="51" t="s">
        <v>364</v>
      </c>
      <c r="C62" s="81" t="s">
        <v>184</v>
      </c>
      <c r="D62" s="29"/>
      <c r="E62" s="29"/>
    </row>
    <row r="63" spans="1:5" ht="22.5">
      <c r="A63" s="54"/>
      <c r="B63" s="40" t="s">
        <v>365</v>
      </c>
      <c r="C63" s="81" t="s">
        <v>185</v>
      </c>
      <c r="D63" s="29"/>
      <c r="E63" s="29">
        <f>E51-E57</f>
        <v>1630253</v>
      </c>
    </row>
    <row r="64" spans="1:5" ht="12.75">
      <c r="A64" s="6"/>
      <c r="B64" s="51" t="s">
        <v>366</v>
      </c>
      <c r="C64" s="81" t="s">
        <v>186</v>
      </c>
      <c r="D64" s="29">
        <f>D57-D51</f>
        <v>25856</v>
      </c>
      <c r="E64" s="29"/>
    </row>
    <row r="65" spans="1:5" ht="23.25" customHeight="1">
      <c r="A65" s="6"/>
      <c r="B65" s="40" t="s">
        <v>367</v>
      </c>
      <c r="C65" s="81" t="s">
        <v>187</v>
      </c>
      <c r="D65" s="29">
        <f>D49-D64</f>
        <v>24031</v>
      </c>
      <c r="E65" s="29">
        <f>E63-E50</f>
        <v>1515799</v>
      </c>
    </row>
    <row r="66" spans="1:5" ht="12.75">
      <c r="A66" s="6"/>
      <c r="B66" s="51" t="s">
        <v>368</v>
      </c>
      <c r="C66" s="81" t="s">
        <v>188</v>
      </c>
      <c r="D66" s="29"/>
      <c r="E66" s="29"/>
    </row>
    <row r="67" spans="1:5" ht="12.75">
      <c r="A67" s="6"/>
      <c r="B67" s="51" t="s">
        <v>165</v>
      </c>
      <c r="C67" s="81" t="s">
        <v>189</v>
      </c>
      <c r="D67" s="29"/>
      <c r="E67" s="29"/>
    </row>
    <row r="68" spans="1:5" ht="12.75">
      <c r="A68" s="54"/>
      <c r="B68" s="51" t="s">
        <v>166</v>
      </c>
      <c r="C68" s="81" t="s">
        <v>190</v>
      </c>
      <c r="D68" s="29">
        <v>0</v>
      </c>
      <c r="E68" s="29"/>
    </row>
    <row r="69" spans="5:10" ht="12.75">
      <c r="E69" s="42"/>
      <c r="F69" s="4"/>
      <c r="G69" s="4"/>
      <c r="H69" s="4"/>
      <c r="I69" s="4"/>
      <c r="J69" s="4"/>
    </row>
    <row r="70" spans="1:10" ht="26.25" customHeight="1">
      <c r="A70" s="4" t="s">
        <v>134</v>
      </c>
      <c r="B70" s="285" t="s">
        <v>135</v>
      </c>
      <c r="C70" s="285"/>
      <c r="D70" s="287" t="s">
        <v>516</v>
      </c>
      <c r="E70" s="287"/>
      <c r="F70" s="4"/>
      <c r="G70" s="4"/>
      <c r="H70" s="4"/>
      <c r="I70" s="4"/>
      <c r="J70" s="4"/>
    </row>
    <row r="71" spans="1:10" ht="12.75">
      <c r="A71" s="4" t="s">
        <v>517</v>
      </c>
      <c r="F71" s="4"/>
      <c r="G71" s="4"/>
      <c r="H71" s="4"/>
      <c r="I71" s="4"/>
      <c r="J71" s="4"/>
    </row>
    <row r="72" spans="4:10" ht="12.75">
      <c r="D72" s="47"/>
      <c r="E72" s="48"/>
      <c r="F72" s="4"/>
      <c r="G72" s="4"/>
      <c r="H72" s="4"/>
      <c r="I72" s="4"/>
      <c r="J72" s="4"/>
    </row>
    <row r="73" spans="4:10" ht="12.75">
      <c r="D73" s="41"/>
      <c r="E73" s="42"/>
      <c r="F73" s="4"/>
      <c r="G73" s="4"/>
      <c r="H73" s="4"/>
      <c r="I73" s="4"/>
      <c r="J73" s="4"/>
    </row>
    <row r="77" ht="12.75">
      <c r="D77" s="64"/>
    </row>
    <row r="78" ht="12.75">
      <c r="D78" s="64"/>
    </row>
    <row r="79" ht="12.75">
      <c r="D79" s="64"/>
    </row>
    <row r="80" ht="12.75">
      <c r="D80" s="6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H22" sqref="H22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83" t="s">
        <v>11</v>
      </c>
      <c r="B8" s="283"/>
      <c r="C8" s="283"/>
      <c r="D8" s="283"/>
      <c r="E8" s="283"/>
    </row>
    <row r="9" spans="1:5" ht="12.75">
      <c r="A9" s="283" t="s">
        <v>512</v>
      </c>
      <c r="B9" s="283"/>
      <c r="C9" s="283"/>
      <c r="D9" s="283"/>
      <c r="E9" s="283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191681</v>
      </c>
      <c r="E13" s="36">
        <f>SUM(E14:E17)</f>
        <v>1381365</v>
      </c>
    </row>
    <row r="14" spans="1:5" ht="12.75">
      <c r="A14" s="7">
        <v>2</v>
      </c>
      <c r="B14" s="2" t="s">
        <v>10</v>
      </c>
      <c r="C14" s="7">
        <v>302</v>
      </c>
      <c r="D14" s="29">
        <v>49887</v>
      </c>
      <c r="E14" s="29">
        <v>-114454</v>
      </c>
    </row>
    <row r="15" spans="1:7" ht="12.75">
      <c r="A15" s="7">
        <v>3</v>
      </c>
      <c r="B15" s="2" t="s">
        <v>79</v>
      </c>
      <c r="C15" s="7">
        <v>303</v>
      </c>
      <c r="D15" s="29">
        <v>-25858</v>
      </c>
      <c r="E15" s="29">
        <v>1627940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167652</v>
      </c>
      <c r="E16" s="29">
        <v>-132121</v>
      </c>
    </row>
    <row r="17" spans="1:5" ht="12.75">
      <c r="A17" s="7">
        <v>5</v>
      </c>
      <c r="B17" s="85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6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-130751</v>
      </c>
      <c r="E19" s="29">
        <f>E20-E21</f>
        <v>0</v>
      </c>
      <c r="G19" s="32"/>
      <c r="H19" s="32"/>
    </row>
    <row r="20" spans="1:5" ht="12.75">
      <c r="A20" s="7">
        <v>8</v>
      </c>
      <c r="B20" s="80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130751</v>
      </c>
      <c r="E21" s="29"/>
    </row>
    <row r="22" spans="1:5" ht="22.5">
      <c r="A22" s="7"/>
      <c r="B22" s="168" t="s">
        <v>432</v>
      </c>
      <c r="C22" s="7"/>
      <c r="D22" s="29"/>
      <c r="E22" s="29"/>
    </row>
    <row r="23" spans="1:5" ht="15.75" customHeight="1">
      <c r="A23" s="7"/>
      <c r="B23" s="169" t="s">
        <v>433</v>
      </c>
      <c r="C23" s="7"/>
      <c r="D23" s="29"/>
      <c r="E23" s="29"/>
    </row>
    <row r="24" spans="1:5" ht="15" customHeight="1">
      <c r="A24" s="7"/>
      <c r="B24" s="169" t="s">
        <v>434</v>
      </c>
      <c r="C24" s="7"/>
      <c r="D24" s="29"/>
      <c r="E24" s="29"/>
    </row>
    <row r="25" spans="1:5" ht="12.75">
      <c r="A25" s="7">
        <v>10</v>
      </c>
      <c r="B25" s="80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60930</v>
      </c>
      <c r="E26" s="29">
        <f>E13+E20-E21</f>
        <v>1381365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12042537</v>
      </c>
      <c r="E28" s="29">
        <v>12777449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12103467</v>
      </c>
      <c r="E29" s="29">
        <v>14158814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74277342</v>
      </c>
      <c r="E31" s="29">
        <v>81087727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v>781022</v>
      </c>
      <c r="E33" s="29"/>
    </row>
    <row r="34" spans="1:5" ht="12.75">
      <c r="A34" s="7">
        <v>19</v>
      </c>
      <c r="B34" s="3" t="s">
        <v>88</v>
      </c>
      <c r="C34" s="7">
        <v>319</v>
      </c>
      <c r="D34" s="29">
        <f>D31+D32-D33</f>
        <v>73496320</v>
      </c>
      <c r="E34" s="29">
        <v>81087727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285" t="s">
        <v>135</v>
      </c>
      <c r="C37" s="285"/>
      <c r="D37" s="287" t="s">
        <v>516</v>
      </c>
      <c r="E37" s="287"/>
      <c r="F37" s="4"/>
      <c r="G37" s="4"/>
      <c r="H37" s="4"/>
      <c r="I37" s="4"/>
      <c r="J37" s="4"/>
    </row>
    <row r="38" spans="1:10" ht="12.75">
      <c r="A38" s="4" t="s">
        <v>513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8">
      <selection activeCell="G38" sqref="G38"/>
    </sheetView>
  </sheetViews>
  <sheetFormatPr defaultColWidth="9.140625" defaultRowHeight="12.75"/>
  <cols>
    <col min="1" max="1" width="1.7109375" style="0" customWidth="1"/>
    <col min="2" max="2" width="49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88"/>
    </row>
    <row r="8" spans="1:5" ht="12.75">
      <c r="A8" s="283" t="s">
        <v>13</v>
      </c>
      <c r="B8" s="283"/>
      <c r="C8" s="283"/>
      <c r="D8" s="283"/>
      <c r="E8" s="283"/>
    </row>
    <row r="9" spans="1:5" ht="12.75">
      <c r="A9" s="284" t="s">
        <v>375</v>
      </c>
      <c r="B9" s="284"/>
      <c r="C9" s="284"/>
      <c r="D9" s="284"/>
      <c r="E9" s="284"/>
    </row>
    <row r="10" spans="1:5" ht="12.75">
      <c r="A10" s="291" t="s">
        <v>518</v>
      </c>
      <c r="B10" s="292"/>
      <c r="C10" s="292"/>
      <c r="D10" s="292"/>
      <c r="E10" s="292"/>
    </row>
    <row r="11" ht="12.75">
      <c r="E11" s="4"/>
    </row>
    <row r="12" spans="1:5" ht="12.75" customHeight="1">
      <c r="A12" s="290"/>
      <c r="B12" s="289" t="s">
        <v>90</v>
      </c>
      <c r="C12" s="295" t="s">
        <v>1</v>
      </c>
      <c r="D12" s="293" t="s">
        <v>91</v>
      </c>
      <c r="E12" s="294"/>
    </row>
    <row r="13" spans="1:5" ht="12.75">
      <c r="A13" s="290"/>
      <c r="B13" s="289"/>
      <c r="C13" s="296"/>
      <c r="D13" s="70" t="s">
        <v>2</v>
      </c>
      <c r="E13" s="70" t="s">
        <v>3</v>
      </c>
    </row>
    <row r="14" spans="1:5" ht="12.75">
      <c r="A14" s="56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56"/>
      <c r="B15" s="40" t="s">
        <v>378</v>
      </c>
      <c r="C15" s="7">
        <v>401</v>
      </c>
      <c r="D15" s="36">
        <f>SUM(D16+D17+D18+D19+D20)</f>
        <v>109159</v>
      </c>
      <c r="E15" s="36">
        <f>SUM(E16:E20)</f>
        <v>254365</v>
      </c>
    </row>
    <row r="16" spans="1:5" ht="12.75">
      <c r="A16" s="56"/>
      <c r="B16" s="3" t="s">
        <v>14</v>
      </c>
      <c r="C16" s="7">
        <v>402</v>
      </c>
      <c r="D16" s="59"/>
      <c r="E16" s="59">
        <v>100707</v>
      </c>
    </row>
    <row r="17" spans="1:5" ht="12.75">
      <c r="A17" s="56"/>
      <c r="B17" s="3" t="s">
        <v>376</v>
      </c>
      <c r="C17" s="7">
        <v>403</v>
      </c>
      <c r="D17" s="45">
        <v>104383</v>
      </c>
      <c r="E17" s="45">
        <v>135020</v>
      </c>
    </row>
    <row r="18" spans="1:5" ht="12.75">
      <c r="A18" s="56"/>
      <c r="B18" s="3" t="s">
        <v>15</v>
      </c>
      <c r="C18" s="7">
        <v>404</v>
      </c>
      <c r="D18" s="45">
        <v>409</v>
      </c>
      <c r="E18" s="45">
        <v>11580</v>
      </c>
    </row>
    <row r="19" spans="1:5" ht="12.75">
      <c r="A19" s="56"/>
      <c r="B19" s="55" t="s">
        <v>16</v>
      </c>
      <c r="C19" s="7">
        <v>405</v>
      </c>
      <c r="D19" s="45"/>
      <c r="E19" s="45"/>
    </row>
    <row r="20" spans="1:5" ht="12.75">
      <c r="A20" s="56"/>
      <c r="B20" s="3" t="s">
        <v>17</v>
      </c>
      <c r="C20" s="7">
        <v>406</v>
      </c>
      <c r="D20" s="45">
        <v>4367</v>
      </c>
      <c r="E20" s="45">
        <v>7058</v>
      </c>
    </row>
    <row r="21" spans="1:5" ht="12.75">
      <c r="A21" s="56"/>
      <c r="B21" s="66" t="s">
        <v>377</v>
      </c>
      <c r="C21" s="67">
        <v>407</v>
      </c>
      <c r="D21" s="68">
        <f>SUM(D22+D23+D24+D25+D26+D27+D28+D29+D30+D31+D32)</f>
        <v>133941</v>
      </c>
      <c r="E21" s="68">
        <f>SUM(E22:E32)</f>
        <v>8948</v>
      </c>
    </row>
    <row r="22" spans="1:5" ht="12.75">
      <c r="A22" s="56"/>
      <c r="B22" s="3" t="s">
        <v>18</v>
      </c>
      <c r="C22" s="7">
        <v>408</v>
      </c>
      <c r="D22" s="45">
        <v>128299</v>
      </c>
      <c r="E22" s="45"/>
    </row>
    <row r="23" spans="1:5" ht="12.75">
      <c r="A23" s="56"/>
      <c r="B23" s="3" t="s">
        <v>19</v>
      </c>
      <c r="C23" s="7">
        <v>409</v>
      </c>
      <c r="D23" s="45"/>
      <c r="E23" s="45"/>
    </row>
    <row r="24" spans="1:5" ht="12.75">
      <c r="A24" s="56"/>
      <c r="B24" s="3" t="s">
        <v>20</v>
      </c>
      <c r="C24" s="7">
        <v>410</v>
      </c>
      <c r="D24" s="45"/>
      <c r="E24" s="45">
        <v>0</v>
      </c>
    </row>
    <row r="25" spans="1:5" ht="12.75">
      <c r="A25" s="56"/>
      <c r="B25" s="3" t="s">
        <v>21</v>
      </c>
      <c r="C25" s="7">
        <v>411</v>
      </c>
      <c r="D25" s="45"/>
      <c r="E25" s="45"/>
    </row>
    <row r="26" spans="1:5" ht="12.75">
      <c r="A26" s="56"/>
      <c r="B26" s="3" t="s">
        <v>22</v>
      </c>
      <c r="C26" s="7">
        <v>412</v>
      </c>
      <c r="D26" s="45"/>
      <c r="E26" s="45"/>
    </row>
    <row r="27" spans="1:5" ht="12.75">
      <c r="A27" s="56"/>
      <c r="B27" s="3" t="s">
        <v>23</v>
      </c>
      <c r="C27" s="7">
        <v>413</v>
      </c>
      <c r="D27" s="45"/>
      <c r="E27" s="45">
        <v>41</v>
      </c>
    </row>
    <row r="28" spans="1:5" ht="12.75">
      <c r="A28" s="56"/>
      <c r="B28" s="3" t="s">
        <v>24</v>
      </c>
      <c r="C28" s="7">
        <v>414</v>
      </c>
      <c r="D28" s="45"/>
      <c r="E28" s="45"/>
    </row>
    <row r="29" spans="1:5" ht="12.75">
      <c r="A29" s="56"/>
      <c r="B29" s="3" t="s">
        <v>25</v>
      </c>
      <c r="C29" s="7">
        <v>415</v>
      </c>
      <c r="D29" s="45">
        <v>3652</v>
      </c>
      <c r="E29" s="45">
        <v>3751</v>
      </c>
    </row>
    <row r="30" spans="1:5" ht="12.75">
      <c r="A30" s="56"/>
      <c r="B30" s="3" t="s">
        <v>26</v>
      </c>
      <c r="C30" s="58">
        <v>416</v>
      </c>
      <c r="D30" s="45">
        <f>1635+355</f>
        <v>1990</v>
      </c>
      <c r="E30" s="45">
        <v>5156</v>
      </c>
    </row>
    <row r="31" spans="1:5" ht="12.75">
      <c r="A31" s="56"/>
      <c r="B31" s="3" t="s">
        <v>27</v>
      </c>
      <c r="C31" s="7">
        <v>417</v>
      </c>
      <c r="D31" s="45"/>
      <c r="E31" s="45"/>
    </row>
    <row r="32" spans="1:5" ht="12.75">
      <c r="A32" s="56"/>
      <c r="B32" s="3" t="s">
        <v>28</v>
      </c>
      <c r="C32" s="7">
        <v>418</v>
      </c>
      <c r="D32" s="45"/>
      <c r="E32" s="45"/>
    </row>
    <row r="33" spans="1:5" ht="13.5" customHeight="1">
      <c r="A33" s="56"/>
      <c r="B33" s="69" t="s">
        <v>379</v>
      </c>
      <c r="C33" s="67">
        <v>419</v>
      </c>
      <c r="D33" s="68"/>
      <c r="E33" s="68">
        <f>E15-E21</f>
        <v>245417</v>
      </c>
    </row>
    <row r="34" spans="1:5" ht="12.75">
      <c r="A34" s="56"/>
      <c r="B34" s="90" t="s">
        <v>380</v>
      </c>
      <c r="C34" s="67">
        <v>420</v>
      </c>
      <c r="D34" s="68">
        <f>D21-D15</f>
        <v>24782</v>
      </c>
      <c r="E34" s="68">
        <v>0</v>
      </c>
    </row>
    <row r="35" spans="1:5" ht="22.5">
      <c r="A35" s="56"/>
      <c r="B35" s="69" t="s">
        <v>381</v>
      </c>
      <c r="C35" s="7">
        <v>421</v>
      </c>
      <c r="D35" s="38"/>
      <c r="E35" s="38">
        <f>E36+E38</f>
        <v>0</v>
      </c>
    </row>
    <row r="36" spans="1:5" ht="12.75">
      <c r="A36" s="56"/>
      <c r="B36" s="3" t="s">
        <v>382</v>
      </c>
      <c r="C36" s="7">
        <v>422</v>
      </c>
      <c r="D36" s="45"/>
      <c r="E36" s="45"/>
    </row>
    <row r="37" spans="1:5" ht="22.5">
      <c r="A37" s="56"/>
      <c r="B37" s="170" t="s">
        <v>435</v>
      </c>
      <c r="C37" s="7"/>
      <c r="D37" s="45"/>
      <c r="E37" s="45"/>
    </row>
    <row r="38" spans="1:5" ht="12.75">
      <c r="A38" s="56"/>
      <c r="B38" s="3" t="s">
        <v>383</v>
      </c>
      <c r="C38" s="7">
        <v>423</v>
      </c>
      <c r="D38" s="59"/>
      <c r="E38" s="59"/>
    </row>
    <row r="39" spans="1:5" ht="12.75">
      <c r="A39" s="56"/>
      <c r="B39" s="51" t="s">
        <v>384</v>
      </c>
      <c r="C39" s="7">
        <v>424</v>
      </c>
      <c r="D39" s="60"/>
      <c r="E39" s="60">
        <f>SUM(E40:E43)</f>
        <v>0</v>
      </c>
    </row>
    <row r="40" spans="1:5" ht="12.75">
      <c r="A40" s="56"/>
      <c r="B40" s="3" t="s">
        <v>385</v>
      </c>
      <c r="C40" s="58">
        <v>425</v>
      </c>
      <c r="D40" s="45"/>
      <c r="E40" s="45"/>
    </row>
    <row r="41" spans="1:5" ht="12.75">
      <c r="A41" s="56"/>
      <c r="B41" s="3" t="s">
        <v>29</v>
      </c>
      <c r="C41" s="7">
        <v>426</v>
      </c>
      <c r="D41" s="45"/>
      <c r="E41" s="45"/>
    </row>
    <row r="42" spans="1:5" ht="12.75">
      <c r="A42" s="56"/>
      <c r="B42" s="55" t="s">
        <v>386</v>
      </c>
      <c r="C42" s="7">
        <v>427</v>
      </c>
      <c r="D42" s="45"/>
      <c r="E42" s="45"/>
    </row>
    <row r="43" spans="1:5" ht="12.75">
      <c r="A43" s="56"/>
      <c r="B43" s="3" t="s">
        <v>387</v>
      </c>
      <c r="C43" s="7">
        <v>428</v>
      </c>
      <c r="D43" s="45"/>
      <c r="E43" s="45"/>
    </row>
    <row r="44" spans="1:5" ht="22.5">
      <c r="A44" s="56"/>
      <c r="B44" s="170" t="s">
        <v>436</v>
      </c>
      <c r="C44" s="7"/>
      <c r="D44" s="45"/>
      <c r="E44" s="45"/>
    </row>
    <row r="45" spans="1:5" ht="12.75">
      <c r="A45" s="56"/>
      <c r="B45" s="51" t="s">
        <v>388</v>
      </c>
      <c r="C45" s="7">
        <v>429</v>
      </c>
      <c r="D45" s="45"/>
      <c r="E45" s="45">
        <f>E35-E39</f>
        <v>0</v>
      </c>
    </row>
    <row r="46" spans="1:5" ht="12.75">
      <c r="A46" s="56"/>
      <c r="B46" s="51" t="s">
        <v>389</v>
      </c>
      <c r="C46" s="7">
        <v>430</v>
      </c>
      <c r="D46" s="45"/>
      <c r="E46" s="45">
        <f>E39-E35</f>
        <v>0</v>
      </c>
    </row>
    <row r="47" spans="1:5" ht="12.75">
      <c r="A47" s="56"/>
      <c r="B47" s="40" t="s">
        <v>30</v>
      </c>
      <c r="C47" s="7">
        <v>431</v>
      </c>
      <c r="D47" s="59">
        <f>SUM(D15)</f>
        <v>109159</v>
      </c>
      <c r="E47" s="59">
        <f>E15+E35</f>
        <v>254365</v>
      </c>
    </row>
    <row r="48" spans="1:5" ht="12.75">
      <c r="A48" s="56"/>
      <c r="B48" s="40" t="s">
        <v>31</v>
      </c>
      <c r="C48" s="7">
        <v>432</v>
      </c>
      <c r="D48" s="59">
        <f>SUM(D21)</f>
        <v>133941</v>
      </c>
      <c r="E48" s="59">
        <f>E21+E39</f>
        <v>8948</v>
      </c>
    </row>
    <row r="49" spans="1:5" ht="12.75">
      <c r="A49" s="56"/>
      <c r="B49" s="40" t="s">
        <v>32</v>
      </c>
      <c r="C49" s="7">
        <v>433</v>
      </c>
      <c r="D49" s="59"/>
      <c r="E49" s="59">
        <f>E47-E48</f>
        <v>245417</v>
      </c>
    </row>
    <row r="50" spans="1:5" ht="12.75">
      <c r="A50" s="56"/>
      <c r="B50" s="40" t="s">
        <v>33</v>
      </c>
      <c r="C50" s="58">
        <v>434</v>
      </c>
      <c r="D50" s="59">
        <f>D48-D47</f>
        <v>24782</v>
      </c>
      <c r="E50" s="59"/>
    </row>
    <row r="51" spans="1:5" ht="12.75">
      <c r="A51" s="56"/>
      <c r="B51" s="69" t="s">
        <v>34</v>
      </c>
      <c r="C51" s="7">
        <v>435</v>
      </c>
      <c r="D51" s="59">
        <f>'bilans stanja'!F14</f>
        <v>1194737</v>
      </c>
      <c r="E51" s="59">
        <v>347874</v>
      </c>
    </row>
    <row r="52" spans="1:5" ht="12.75">
      <c r="A52" s="56"/>
      <c r="B52" s="27" t="s">
        <v>35</v>
      </c>
      <c r="C52" s="7">
        <v>436</v>
      </c>
      <c r="D52" s="59"/>
      <c r="E52" s="59"/>
    </row>
    <row r="53" spans="2:5" ht="16.5" customHeight="1">
      <c r="B53" s="57" t="s">
        <v>36</v>
      </c>
      <c r="C53" s="7">
        <v>437</v>
      </c>
      <c r="D53" s="43"/>
      <c r="E53" s="43"/>
    </row>
    <row r="54" spans="2:8" ht="22.5">
      <c r="B54" s="40" t="s">
        <v>37</v>
      </c>
      <c r="C54" s="7">
        <v>438</v>
      </c>
      <c r="D54" s="29">
        <f>D51-D50</f>
        <v>1169955</v>
      </c>
      <c r="E54" s="29">
        <f>SUM(E51+E49-E50+E52-E53)</f>
        <v>593291</v>
      </c>
      <c r="H54" s="32"/>
    </row>
    <row r="55" spans="2:8" ht="12.75">
      <c r="B55" s="4"/>
      <c r="G55" s="173"/>
      <c r="H55" s="32"/>
    </row>
    <row r="56" spans="1:9" ht="33.75" customHeight="1">
      <c r="A56" s="4"/>
      <c r="B56" s="288" t="s">
        <v>192</v>
      </c>
      <c r="C56" s="288"/>
      <c r="D56" s="287" t="s">
        <v>516</v>
      </c>
      <c r="E56" s="287"/>
      <c r="F56" s="4"/>
      <c r="G56" s="73"/>
      <c r="H56" s="4"/>
      <c r="I56" s="4"/>
    </row>
    <row r="57" spans="1:9" ht="12.75">
      <c r="A57" s="4"/>
      <c r="B57" s="4" t="s">
        <v>513</v>
      </c>
      <c r="C57" s="78" t="s">
        <v>193</v>
      </c>
      <c r="F57" s="4"/>
      <c r="G57" s="4"/>
      <c r="H57" s="4"/>
      <c r="I57" s="4"/>
    </row>
    <row r="58" spans="4:9" ht="12.75">
      <c r="D58" s="47"/>
      <c r="E58" s="48"/>
      <c r="F58" s="4"/>
      <c r="G58" s="4"/>
      <c r="H58" s="4"/>
      <c r="I58" s="4"/>
    </row>
    <row r="59" spans="4:9" ht="12.75">
      <c r="D59" s="41"/>
      <c r="E59" s="42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15748031496062992" bottom="0.15748031496062992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83" t="s">
        <v>390</v>
      </c>
      <c r="B8" s="283"/>
      <c r="C8" s="283"/>
      <c r="D8" s="283"/>
      <c r="E8" s="283"/>
    </row>
    <row r="9" spans="1:5" ht="12.75">
      <c r="A9" s="283" t="s">
        <v>519</v>
      </c>
      <c r="B9" s="283"/>
      <c r="C9" s="283"/>
      <c r="D9" s="283"/>
      <c r="E9" s="283"/>
    </row>
    <row r="10" spans="2:4" ht="12.75">
      <c r="B10" s="297"/>
      <c r="C10" s="297"/>
      <c r="D10" s="297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f>'izvj. o promjenama neto imovine'!D28</f>
        <v>12042537</v>
      </c>
      <c r="E15" s="29">
        <f>'izvj. o promjenama neto imovine'!E28</f>
        <v>12777449</v>
      </c>
    </row>
    <row r="16" spans="1:5" ht="12.75">
      <c r="A16" s="7">
        <v>2</v>
      </c>
      <c r="B16" s="2" t="s">
        <v>89</v>
      </c>
      <c r="C16" s="7">
        <v>503</v>
      </c>
      <c r="D16" s="29">
        <v>81087727</v>
      </c>
      <c r="E16" s="29">
        <v>81087727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0.14851244997902088</v>
      </c>
      <c r="E17" s="24">
        <v>0.16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f>SUM('bilans stanja'!E54)</f>
        <v>12103467</v>
      </c>
      <c r="E19" s="29">
        <f>'izvj. o promjenama neto imovine'!E29</f>
        <v>14158814</v>
      </c>
    </row>
    <row r="20" spans="1:5" ht="12.75">
      <c r="A20" s="8">
        <v>2</v>
      </c>
      <c r="B20" s="10" t="s">
        <v>88</v>
      </c>
      <c r="C20" s="7">
        <v>507</v>
      </c>
      <c r="D20" s="29">
        <v>74277342</v>
      </c>
      <c r="E20" s="29">
        <v>81087727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0.16294965159092525</v>
      </c>
      <c r="E21" s="24">
        <f>E19/E20</f>
        <v>0.1746110604382831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207">
        <v>0.007</v>
      </c>
      <c r="E23" s="207">
        <v>0.007</v>
      </c>
    </row>
    <row r="24" spans="1:5" ht="12.75">
      <c r="A24" s="8">
        <v>2</v>
      </c>
      <c r="B24" s="2" t="s">
        <v>102</v>
      </c>
      <c r="C24" s="7">
        <v>511</v>
      </c>
      <c r="D24" s="207">
        <v>0.004</v>
      </c>
      <c r="E24" s="207">
        <v>0</v>
      </c>
    </row>
    <row r="25" spans="1:5" ht="12.75">
      <c r="A25" s="8">
        <v>3</v>
      </c>
      <c r="B25" s="2" t="s">
        <v>103</v>
      </c>
      <c r="C25" s="7">
        <v>512</v>
      </c>
      <c r="D25" s="207">
        <v>0</v>
      </c>
      <c r="E25" s="207">
        <v>0</v>
      </c>
    </row>
    <row r="26" spans="1:5" ht="12.75">
      <c r="A26" s="8">
        <v>4</v>
      </c>
      <c r="B26" s="2" t="s">
        <v>104</v>
      </c>
      <c r="C26" s="7">
        <v>513</v>
      </c>
      <c r="D26" s="207">
        <v>0.4</v>
      </c>
      <c r="E26" s="207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285" t="s">
        <v>135</v>
      </c>
      <c r="C28" s="285"/>
      <c r="D28" s="287" t="s">
        <v>516</v>
      </c>
      <c r="E28" s="287"/>
      <c r="F28" s="4"/>
      <c r="G28" s="4"/>
      <c r="H28" s="4"/>
      <c r="I28" s="4"/>
      <c r="J28" s="4"/>
    </row>
    <row r="29" spans="1:10" ht="12.75">
      <c r="A29" s="4" t="s">
        <v>520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97"/>
      <c r="E49" s="297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3" sqref="D23:E23"/>
    </sheetView>
  </sheetViews>
  <sheetFormatPr defaultColWidth="9.140625" defaultRowHeight="12.75"/>
  <cols>
    <col min="1" max="1" width="6.28125" style="0" customWidth="1"/>
    <col min="2" max="2" width="31.421875" style="0" customWidth="1"/>
    <col min="3" max="3" width="20.57421875" style="0" customWidth="1"/>
    <col min="4" max="4" width="23.00390625" style="0" customWidth="1"/>
    <col min="5" max="5" width="1.28515625" style="0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83" t="s">
        <v>41</v>
      </c>
      <c r="B8" s="283"/>
      <c r="C8" s="283"/>
      <c r="D8" s="283"/>
      <c r="E8" s="18"/>
      <c r="F8" s="18"/>
      <c r="G8" s="18"/>
    </row>
    <row r="9" spans="1:7" ht="12.75">
      <c r="A9" s="79" t="s">
        <v>391</v>
      </c>
      <c r="B9" s="79"/>
      <c r="C9" s="79"/>
      <c r="D9" s="79"/>
      <c r="E9" s="18"/>
      <c r="F9" s="18"/>
      <c r="G9" s="18"/>
    </row>
    <row r="10" spans="1:4" ht="12.75">
      <c r="A10" s="298" t="s">
        <v>511</v>
      </c>
      <c r="B10" s="298"/>
      <c r="C10" s="298"/>
      <c r="D10" s="298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9003498.66</v>
      </c>
      <c r="D14" s="30">
        <f>SUM(C14*100/C20)</f>
        <v>69.1096542771817</v>
      </c>
    </row>
    <row r="15" spans="1:4" ht="12.75">
      <c r="A15" s="8">
        <v>2</v>
      </c>
      <c r="B15" s="2" t="s">
        <v>116</v>
      </c>
      <c r="C15" s="31">
        <v>2702326.55</v>
      </c>
      <c r="D15" s="30">
        <f>SUM(C15*100/C20)</f>
        <v>20.742697996308603</v>
      </c>
    </row>
    <row r="16" spans="1:4" ht="12.75">
      <c r="A16" s="8">
        <v>3</v>
      </c>
      <c r="B16" s="2" t="s">
        <v>108</v>
      </c>
      <c r="C16" s="31"/>
      <c r="D16" s="30">
        <f>SUM(C16*100/C20)</f>
        <v>0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117</v>
      </c>
      <c r="C18" s="31">
        <v>1169955.31</v>
      </c>
      <c r="D18" s="30">
        <f>SUM(C18*100/C20)</f>
        <v>8.98042083940877</v>
      </c>
    </row>
    <row r="19" spans="1:4" ht="12.75">
      <c r="A19" s="8">
        <v>6</v>
      </c>
      <c r="B19" s="80" t="s">
        <v>392</v>
      </c>
      <c r="C19" s="31">
        <v>152064.51</v>
      </c>
      <c r="D19" s="30">
        <f>SUM(C19*100/C20)</f>
        <v>1.1672268871009128</v>
      </c>
    </row>
    <row r="20" spans="1:4" ht="12.75">
      <c r="A20" s="1"/>
      <c r="B20" s="2" t="s">
        <v>114</v>
      </c>
      <c r="C20" s="31">
        <f>SUM(C14+C15+C16+C17+C18+C19)</f>
        <v>13027845.030000001</v>
      </c>
      <c r="D20" s="30">
        <f>SUM(D14:D19)</f>
        <v>99.99999999999999</v>
      </c>
    </row>
    <row r="22" ht="12.75">
      <c r="B22" s="4"/>
    </row>
    <row r="23" spans="1:10" ht="26.25" customHeight="1">
      <c r="A23" s="4" t="s">
        <v>134</v>
      </c>
      <c r="B23" s="285" t="s">
        <v>194</v>
      </c>
      <c r="C23" s="285"/>
      <c r="D23" s="287" t="s">
        <v>516</v>
      </c>
      <c r="E23" s="287"/>
      <c r="F23" s="4"/>
      <c r="G23" s="4"/>
      <c r="H23" s="4"/>
      <c r="I23" s="4"/>
      <c r="J23" s="4"/>
    </row>
    <row r="24" spans="1:10" ht="12.75">
      <c r="A24" s="4" t="s">
        <v>521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N38" sqref="N38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439</v>
      </c>
      <c r="B1" s="4"/>
    </row>
    <row r="2" spans="1:2" ht="12.75">
      <c r="A2" s="4" t="s">
        <v>438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7" ht="12.75">
      <c r="B5" s="4"/>
      <c r="C5" s="4"/>
      <c r="G5" s="71"/>
    </row>
    <row r="6" spans="1:7" ht="12.75">
      <c r="A6" s="4"/>
      <c r="B6" s="4"/>
      <c r="G6" s="71"/>
    </row>
    <row r="7" spans="1:2" ht="12.75">
      <c r="A7" s="4"/>
      <c r="B7" s="4"/>
    </row>
    <row r="8" spans="1:2" ht="12.75">
      <c r="A8" s="71"/>
      <c r="B8" s="71"/>
    </row>
    <row r="9" spans="1:8" ht="12.75">
      <c r="A9" s="298" t="s">
        <v>476</v>
      </c>
      <c r="B9" s="298"/>
      <c r="C9" s="298"/>
      <c r="D9" s="298"/>
      <c r="E9" s="298"/>
      <c r="F9" s="298"/>
      <c r="G9" s="298"/>
      <c r="H9" s="298"/>
    </row>
    <row r="10" spans="1:8" ht="12.75">
      <c r="A10" s="298" t="s">
        <v>511</v>
      </c>
      <c r="B10" s="298"/>
      <c r="C10" s="298"/>
      <c r="D10" s="298"/>
      <c r="E10" s="298"/>
      <c r="F10" s="298"/>
      <c r="G10" s="298"/>
      <c r="H10" s="298"/>
    </row>
    <row r="11" spans="1:8" ht="12.75">
      <c r="A11" s="178"/>
      <c r="B11" s="178"/>
      <c r="C11" s="178"/>
      <c r="D11" s="178"/>
      <c r="E11" s="178"/>
      <c r="F11" s="178"/>
      <c r="G11" s="178"/>
      <c r="H11" s="178"/>
    </row>
    <row r="12" ht="12.75">
      <c r="A12" s="34" t="s">
        <v>477</v>
      </c>
    </row>
    <row r="13" spans="1:8" s="18" customFormat="1" ht="45" customHeight="1">
      <c r="A13" s="180" t="s">
        <v>478</v>
      </c>
      <c r="B13" s="311" t="s">
        <v>479</v>
      </c>
      <c r="C13" s="312"/>
      <c r="D13" s="313"/>
      <c r="E13" s="180" t="s">
        <v>480</v>
      </c>
      <c r="F13" s="180" t="s">
        <v>106</v>
      </c>
      <c r="G13" s="181" t="s">
        <v>481</v>
      </c>
      <c r="H13" s="180" t="s">
        <v>482</v>
      </c>
    </row>
    <row r="14" spans="1:8" ht="12.75">
      <c r="A14" s="182">
        <v>1</v>
      </c>
      <c r="B14" s="314">
        <v>2</v>
      </c>
      <c r="C14" s="315"/>
      <c r="D14" s="316"/>
      <c r="E14" s="182">
        <v>3</v>
      </c>
      <c r="F14" s="182">
        <v>4</v>
      </c>
      <c r="G14" s="183">
        <v>5</v>
      </c>
      <c r="H14" s="182">
        <v>6</v>
      </c>
    </row>
    <row r="15" spans="1:8" ht="12.75">
      <c r="A15" s="182"/>
      <c r="B15" s="299" t="s">
        <v>483</v>
      </c>
      <c r="C15" s="300"/>
      <c r="D15" s="301"/>
      <c r="E15" s="182"/>
      <c r="F15" s="184"/>
      <c r="G15" s="179"/>
      <c r="H15" s="184"/>
    </row>
    <row r="16" spans="1:8" ht="12.75">
      <c r="A16" s="182"/>
      <c r="B16" s="302" t="s">
        <v>298</v>
      </c>
      <c r="C16" s="303"/>
      <c r="D16" s="304"/>
      <c r="E16" s="185"/>
      <c r="F16" s="186"/>
      <c r="G16" s="187"/>
      <c r="H16" s="186"/>
    </row>
    <row r="17" spans="1:8" ht="12.75">
      <c r="A17" s="184" t="s">
        <v>484</v>
      </c>
      <c r="B17" s="305" t="s">
        <v>38</v>
      </c>
      <c r="C17" s="306"/>
      <c r="D17" s="307"/>
      <c r="E17" s="186"/>
      <c r="F17" s="186"/>
      <c r="G17" s="187"/>
      <c r="H17" s="186"/>
    </row>
    <row r="18" spans="1:8" ht="12.75">
      <c r="A18" s="188"/>
      <c r="B18" s="308"/>
      <c r="C18" s="309"/>
      <c r="D18" s="310"/>
      <c r="E18" s="189"/>
      <c r="F18" s="187"/>
      <c r="G18" s="187"/>
      <c r="H18" s="190">
        <f aca="true" t="shared" si="0" ref="H18:H47">G18-F18</f>
        <v>0</v>
      </c>
    </row>
    <row r="19" spans="1:8" ht="12.75">
      <c r="A19" s="188"/>
      <c r="B19" s="308"/>
      <c r="C19" s="320"/>
      <c r="D19" s="321"/>
      <c r="E19" s="189"/>
      <c r="F19" s="187"/>
      <c r="G19" s="187"/>
      <c r="H19" s="191">
        <f t="shared" si="0"/>
        <v>0</v>
      </c>
    </row>
    <row r="20" spans="1:8" ht="12.75">
      <c r="A20" s="192"/>
      <c r="B20" s="317"/>
      <c r="C20" s="318"/>
      <c r="D20" s="319"/>
      <c r="E20" s="72"/>
      <c r="F20" s="193"/>
      <c r="G20" s="193"/>
      <c r="H20" s="191">
        <f t="shared" si="0"/>
        <v>0</v>
      </c>
    </row>
    <row r="21" spans="1:8" ht="12.75">
      <c r="A21" s="182"/>
      <c r="B21" s="311"/>
      <c r="C21" s="309"/>
      <c r="D21" s="310"/>
      <c r="E21" s="58"/>
      <c r="F21" s="184"/>
      <c r="G21" s="179"/>
      <c r="H21" s="186">
        <f t="shared" si="0"/>
        <v>0</v>
      </c>
    </row>
    <row r="22" spans="1:8" ht="12.75" customHeight="1">
      <c r="A22" s="182"/>
      <c r="B22" s="308"/>
      <c r="C22" s="309"/>
      <c r="D22" s="310"/>
      <c r="E22" s="58"/>
      <c r="F22" s="184"/>
      <c r="G22" s="179"/>
      <c r="H22" s="186">
        <f t="shared" si="0"/>
        <v>0</v>
      </c>
    </row>
    <row r="23" spans="1:8" ht="12.75" customHeight="1">
      <c r="A23" s="182"/>
      <c r="B23" s="308"/>
      <c r="C23" s="309"/>
      <c r="D23" s="310"/>
      <c r="E23" s="58"/>
      <c r="F23" s="184"/>
      <c r="G23" s="179"/>
      <c r="H23" s="186">
        <f t="shared" si="0"/>
        <v>0</v>
      </c>
    </row>
    <row r="24" spans="1:8" ht="12.75">
      <c r="A24" s="182"/>
      <c r="B24" s="317" t="s">
        <v>485</v>
      </c>
      <c r="C24" s="318"/>
      <c r="D24" s="319"/>
      <c r="E24" s="182"/>
      <c r="F24" s="182"/>
      <c r="G24" s="183"/>
      <c r="H24" s="186">
        <f t="shared" si="0"/>
        <v>0</v>
      </c>
    </row>
    <row r="25" spans="1:8" ht="12.75">
      <c r="A25" s="182"/>
      <c r="B25" s="299" t="s">
        <v>486</v>
      </c>
      <c r="C25" s="300"/>
      <c r="D25" s="301"/>
      <c r="E25" s="182"/>
      <c r="F25" s="182"/>
      <c r="G25" s="183"/>
      <c r="H25" s="186">
        <f t="shared" si="0"/>
        <v>0</v>
      </c>
    </row>
    <row r="26" spans="1:8" ht="12.75">
      <c r="A26" s="182"/>
      <c r="B26" s="317" t="s">
        <v>38</v>
      </c>
      <c r="C26" s="318"/>
      <c r="D26" s="319"/>
      <c r="E26" s="182"/>
      <c r="F26" s="182"/>
      <c r="G26" s="183"/>
      <c r="H26" s="186">
        <f t="shared" si="0"/>
        <v>0</v>
      </c>
    </row>
    <row r="27" spans="1:8" ht="21.75" customHeight="1">
      <c r="A27" s="182"/>
      <c r="B27" s="317" t="s">
        <v>487</v>
      </c>
      <c r="C27" s="318"/>
      <c r="D27" s="319"/>
      <c r="E27" s="182"/>
      <c r="F27" s="182"/>
      <c r="G27" s="183"/>
      <c r="H27" s="186">
        <f t="shared" si="0"/>
        <v>0</v>
      </c>
    </row>
    <row r="28" spans="1:8" ht="21.75" customHeight="1">
      <c r="A28" s="182"/>
      <c r="B28" s="317" t="s">
        <v>485</v>
      </c>
      <c r="C28" s="318"/>
      <c r="D28" s="319"/>
      <c r="E28" s="182"/>
      <c r="F28" s="182"/>
      <c r="G28" s="183"/>
      <c r="H28" s="186">
        <f t="shared" si="0"/>
        <v>0</v>
      </c>
    </row>
    <row r="29" spans="1:8" ht="25.5" customHeight="1">
      <c r="A29" s="182"/>
      <c r="B29" s="322" t="s">
        <v>488</v>
      </c>
      <c r="C29" s="323"/>
      <c r="D29" s="324"/>
      <c r="E29" s="182"/>
      <c r="F29" s="182"/>
      <c r="G29" s="183"/>
      <c r="H29" s="186">
        <f t="shared" si="0"/>
        <v>0</v>
      </c>
    </row>
    <row r="30" spans="1:8" ht="27.75" customHeight="1">
      <c r="A30" s="182"/>
      <c r="B30" s="322" t="s">
        <v>489</v>
      </c>
      <c r="C30" s="323"/>
      <c r="D30" s="324"/>
      <c r="E30" s="182"/>
      <c r="F30" s="182"/>
      <c r="G30" s="183"/>
      <c r="H30" s="186">
        <f t="shared" si="0"/>
        <v>0</v>
      </c>
    </row>
    <row r="31" spans="1:8" ht="24.75" customHeight="1">
      <c r="A31" s="182"/>
      <c r="B31" s="317" t="s">
        <v>490</v>
      </c>
      <c r="C31" s="318"/>
      <c r="D31" s="319"/>
      <c r="E31" s="182"/>
      <c r="F31" s="182"/>
      <c r="G31" s="183"/>
      <c r="H31" s="186">
        <f t="shared" si="0"/>
        <v>0</v>
      </c>
    </row>
    <row r="32" spans="1:8" ht="21.75" customHeight="1">
      <c r="A32" s="182"/>
      <c r="B32" s="314"/>
      <c r="C32" s="315"/>
      <c r="D32" s="316"/>
      <c r="E32" s="182"/>
      <c r="F32" s="184"/>
      <c r="G32" s="179"/>
      <c r="H32" s="186">
        <f t="shared" si="0"/>
        <v>0</v>
      </c>
    </row>
    <row r="33" spans="1:8" ht="21" customHeight="1">
      <c r="A33" s="182"/>
      <c r="B33" s="325" t="s">
        <v>491</v>
      </c>
      <c r="C33" s="326"/>
      <c r="D33" s="327"/>
      <c r="E33" s="182"/>
      <c r="F33" s="182"/>
      <c r="G33" s="183"/>
      <c r="H33" s="186">
        <f t="shared" si="0"/>
        <v>0</v>
      </c>
    </row>
    <row r="34" spans="1:8" ht="24.75" customHeight="1">
      <c r="A34" s="182"/>
      <c r="B34" s="325" t="s">
        <v>492</v>
      </c>
      <c r="C34" s="326"/>
      <c r="D34" s="327"/>
      <c r="E34" s="182"/>
      <c r="F34" s="182"/>
      <c r="G34" s="183"/>
      <c r="H34" s="186">
        <f t="shared" si="0"/>
        <v>0</v>
      </c>
    </row>
    <row r="35" spans="1:8" ht="22.5" customHeight="1">
      <c r="A35" s="182"/>
      <c r="B35" s="317" t="s">
        <v>493</v>
      </c>
      <c r="C35" s="318"/>
      <c r="D35" s="319"/>
      <c r="E35" s="182"/>
      <c r="F35" s="182"/>
      <c r="G35" s="183"/>
      <c r="H35" s="186">
        <f t="shared" si="0"/>
        <v>0</v>
      </c>
    </row>
    <row r="36" spans="1:8" ht="24.75" customHeight="1">
      <c r="A36" s="182"/>
      <c r="B36" s="317" t="s">
        <v>494</v>
      </c>
      <c r="C36" s="318"/>
      <c r="D36" s="319"/>
      <c r="E36" s="182"/>
      <c r="F36" s="182"/>
      <c r="G36" s="183"/>
      <c r="H36" s="186">
        <f t="shared" si="0"/>
        <v>0</v>
      </c>
    </row>
    <row r="37" spans="1:8" ht="22.5" customHeight="1">
      <c r="A37" s="182"/>
      <c r="B37" s="322" t="s">
        <v>495</v>
      </c>
      <c r="C37" s="323"/>
      <c r="D37" s="324"/>
      <c r="E37" s="182"/>
      <c r="F37" s="182"/>
      <c r="G37" s="183"/>
      <c r="H37" s="186">
        <f t="shared" si="0"/>
        <v>0</v>
      </c>
    </row>
    <row r="38" spans="1:8" ht="23.25" customHeight="1">
      <c r="A38" s="182"/>
      <c r="B38" s="325" t="s">
        <v>496</v>
      </c>
      <c r="C38" s="326"/>
      <c r="D38" s="327"/>
      <c r="E38" s="182"/>
      <c r="F38" s="182"/>
      <c r="G38" s="183"/>
      <c r="H38" s="186">
        <f t="shared" si="0"/>
        <v>0</v>
      </c>
    </row>
    <row r="39" spans="1:8" ht="25.5" customHeight="1">
      <c r="A39" s="182"/>
      <c r="B39" s="325" t="s">
        <v>497</v>
      </c>
      <c r="C39" s="326"/>
      <c r="D39" s="327"/>
      <c r="E39" s="182"/>
      <c r="F39" s="182"/>
      <c r="G39" s="183"/>
      <c r="H39" s="186">
        <f t="shared" si="0"/>
        <v>0</v>
      </c>
    </row>
    <row r="40" spans="1:8" ht="12.75" customHeight="1">
      <c r="A40" s="182"/>
      <c r="B40" s="325" t="s">
        <v>498</v>
      </c>
      <c r="C40" s="326"/>
      <c r="D40" s="327"/>
      <c r="E40" s="182"/>
      <c r="F40" s="182"/>
      <c r="G40" s="183"/>
      <c r="H40" s="186">
        <f t="shared" si="0"/>
        <v>0</v>
      </c>
    </row>
    <row r="41" spans="1:8" ht="12.75" customHeight="1">
      <c r="A41" s="182"/>
      <c r="B41" s="311"/>
      <c r="C41" s="312"/>
      <c r="D41" s="313"/>
      <c r="E41" s="182"/>
      <c r="F41" s="184"/>
      <c r="G41" s="179"/>
      <c r="H41" s="191">
        <f t="shared" si="0"/>
        <v>0</v>
      </c>
    </row>
    <row r="42" spans="1:8" ht="12.75" customHeight="1">
      <c r="A42" s="182"/>
      <c r="B42" s="311"/>
      <c r="C42" s="312"/>
      <c r="D42" s="313"/>
      <c r="E42" s="182"/>
      <c r="F42" s="184"/>
      <c r="G42" s="179"/>
      <c r="H42" s="191">
        <f t="shared" si="0"/>
        <v>0</v>
      </c>
    </row>
    <row r="43" spans="1:8" ht="12.75" customHeight="1">
      <c r="A43" s="182"/>
      <c r="B43" s="311"/>
      <c r="C43" s="312"/>
      <c r="D43" s="313"/>
      <c r="E43" s="182"/>
      <c r="F43" s="184"/>
      <c r="G43" s="179"/>
      <c r="H43" s="191">
        <f t="shared" si="0"/>
        <v>0</v>
      </c>
    </row>
    <row r="44" spans="1:8" ht="12.75" customHeight="1">
      <c r="A44" s="182"/>
      <c r="B44" s="311"/>
      <c r="C44" s="312"/>
      <c r="D44" s="313"/>
      <c r="E44" s="182"/>
      <c r="F44" s="184"/>
      <c r="G44" s="179"/>
      <c r="H44" s="191">
        <f t="shared" si="0"/>
        <v>0</v>
      </c>
    </row>
    <row r="45" spans="1:8" ht="12.75" customHeight="1">
      <c r="A45" s="182"/>
      <c r="B45" s="325" t="s">
        <v>499</v>
      </c>
      <c r="C45" s="326"/>
      <c r="D45" s="327"/>
      <c r="E45" s="182"/>
      <c r="F45" s="182"/>
      <c r="G45" s="183"/>
      <c r="H45" s="186">
        <f t="shared" si="0"/>
        <v>0</v>
      </c>
    </row>
    <row r="46" spans="1:8" ht="12.75" customHeight="1">
      <c r="A46" s="182"/>
      <c r="B46" s="325" t="s">
        <v>500</v>
      </c>
      <c r="C46" s="326"/>
      <c r="D46" s="327"/>
      <c r="E46" s="182"/>
      <c r="F46" s="182"/>
      <c r="G46" s="183"/>
      <c r="H46" s="186">
        <f t="shared" si="0"/>
        <v>0</v>
      </c>
    </row>
    <row r="47" spans="1:8" ht="25.5" customHeight="1">
      <c r="A47" s="182"/>
      <c r="B47" s="325" t="s">
        <v>501</v>
      </c>
      <c r="C47" s="326"/>
      <c r="D47" s="327"/>
      <c r="E47" s="182"/>
      <c r="F47" s="182"/>
      <c r="G47" s="183"/>
      <c r="H47" s="186">
        <f t="shared" si="0"/>
        <v>0</v>
      </c>
    </row>
    <row r="48" spans="1:8" ht="24" customHeight="1">
      <c r="A48" s="182"/>
      <c r="B48" s="325" t="s">
        <v>502</v>
      </c>
      <c r="C48" s="326"/>
      <c r="D48" s="327"/>
      <c r="E48" s="186">
        <f>SUM(E18:E47)</f>
        <v>0</v>
      </c>
      <c r="F48" s="186">
        <f>SUM(F18:F47)</f>
        <v>0</v>
      </c>
      <c r="G48" s="186">
        <f>SUM(G18:G47)</f>
        <v>0</v>
      </c>
      <c r="H48" s="186">
        <f>SUM(H18:H47)</f>
        <v>0</v>
      </c>
    </row>
    <row r="49" spans="1:8" ht="12.75" customHeight="1">
      <c r="A49" s="194"/>
      <c r="B49" s="195"/>
      <c r="C49" s="195"/>
      <c r="D49" s="195"/>
      <c r="E49" s="196"/>
      <c r="F49" s="197"/>
      <c r="G49" s="197"/>
      <c r="H49" s="197"/>
    </row>
    <row r="50" spans="1:8" ht="12.75" customHeight="1">
      <c r="A50" s="330" t="s">
        <v>503</v>
      </c>
      <c r="B50" s="330"/>
      <c r="C50" s="330"/>
      <c r="D50" s="330"/>
      <c r="E50" s="330"/>
      <c r="F50" s="330"/>
      <c r="G50" s="330"/>
      <c r="H50" s="330"/>
    </row>
    <row r="51" spans="1:8" ht="30.75" customHeight="1">
      <c r="A51" s="180" t="s">
        <v>478</v>
      </c>
      <c r="B51" s="311" t="s">
        <v>504</v>
      </c>
      <c r="C51" s="312"/>
      <c r="D51" s="313"/>
      <c r="E51" s="180" t="s">
        <v>480</v>
      </c>
      <c r="F51" s="180" t="s">
        <v>106</v>
      </c>
      <c r="G51" s="180" t="s">
        <v>481</v>
      </c>
      <c r="H51" s="180" t="s">
        <v>505</v>
      </c>
    </row>
    <row r="52" spans="1:8" ht="12.75" customHeight="1">
      <c r="A52" s="182">
        <v>1</v>
      </c>
      <c r="B52" s="314">
        <v>2</v>
      </c>
      <c r="C52" s="315"/>
      <c r="D52" s="316"/>
      <c r="E52" s="182">
        <v>3</v>
      </c>
      <c r="F52" s="182">
        <v>4</v>
      </c>
      <c r="G52" s="182">
        <v>5</v>
      </c>
      <c r="H52" s="182">
        <v>6</v>
      </c>
    </row>
    <row r="53" spans="1:8" ht="12.75" customHeight="1">
      <c r="A53" s="182"/>
      <c r="B53" s="299" t="s">
        <v>506</v>
      </c>
      <c r="C53" s="300"/>
      <c r="D53" s="301"/>
      <c r="E53" s="182"/>
      <c r="F53" s="182"/>
      <c r="G53" s="182"/>
      <c r="H53" s="182"/>
    </row>
    <row r="54" spans="1:8" ht="15.75" customHeight="1">
      <c r="A54" s="182"/>
      <c r="B54" s="299" t="s">
        <v>298</v>
      </c>
      <c r="C54" s="300"/>
      <c r="D54" s="301"/>
      <c r="E54" s="72"/>
      <c r="F54" s="198"/>
      <c r="G54" s="193"/>
      <c r="H54" s="199"/>
    </row>
    <row r="55" spans="1:8" ht="24" customHeight="1">
      <c r="A55" s="182"/>
      <c r="B55" s="317" t="s">
        <v>38</v>
      </c>
      <c r="C55" s="318"/>
      <c r="D55" s="319"/>
      <c r="E55" s="200"/>
      <c r="F55" s="198"/>
      <c r="G55" s="193"/>
      <c r="H55" s="193"/>
    </row>
    <row r="56" spans="1:8" ht="27.75" customHeight="1">
      <c r="A56" s="182"/>
      <c r="B56" s="325"/>
      <c r="C56" s="328"/>
      <c r="D56" s="329"/>
      <c r="E56" s="200"/>
      <c r="F56" s="198"/>
      <c r="G56" s="193"/>
      <c r="H56" s="193">
        <f>G56-F56</f>
        <v>0</v>
      </c>
    </row>
    <row r="57" spans="1:8" ht="18.75" customHeight="1">
      <c r="A57" s="192"/>
      <c r="B57" s="317"/>
      <c r="C57" s="318"/>
      <c r="D57" s="319"/>
      <c r="E57" s="72"/>
      <c r="F57" s="193"/>
      <c r="G57" s="193"/>
      <c r="H57" s="201">
        <f>SUM(G57-F57)</f>
        <v>0</v>
      </c>
    </row>
    <row r="58" spans="1:8" ht="12.75">
      <c r="A58" s="192"/>
      <c r="B58" s="317"/>
      <c r="C58" s="318"/>
      <c r="D58" s="319"/>
      <c r="E58" s="72"/>
      <c r="F58" s="193"/>
      <c r="G58" s="193"/>
      <c r="H58" s="193">
        <f>G58-F58</f>
        <v>0</v>
      </c>
    </row>
    <row r="59" spans="1:8" ht="23.25" customHeight="1">
      <c r="A59" s="192"/>
      <c r="B59" s="317"/>
      <c r="C59" s="318"/>
      <c r="D59" s="319"/>
      <c r="E59" s="72"/>
      <c r="F59" s="193"/>
      <c r="G59" s="193"/>
      <c r="H59" s="201">
        <f>SUM(G59-F59)</f>
        <v>0</v>
      </c>
    </row>
    <row r="60" spans="1:8" ht="29.25" customHeight="1">
      <c r="A60" s="182"/>
      <c r="B60" s="317"/>
      <c r="C60" s="318"/>
      <c r="D60" s="319"/>
      <c r="E60" s="202"/>
      <c r="F60" s="182"/>
      <c r="G60" s="182"/>
      <c r="H60" s="182"/>
    </row>
    <row r="61" spans="1:8" ht="12.75" customHeight="1">
      <c r="A61" s="182"/>
      <c r="B61" s="317"/>
      <c r="C61" s="318"/>
      <c r="D61" s="319"/>
      <c r="E61" s="202"/>
      <c r="F61" s="182"/>
      <c r="G61" s="182"/>
      <c r="H61" s="182"/>
    </row>
    <row r="62" spans="1:8" ht="19.5" customHeight="1">
      <c r="A62" s="182"/>
      <c r="B62" s="299" t="s">
        <v>486</v>
      </c>
      <c r="C62" s="300"/>
      <c r="D62" s="301"/>
      <c r="E62" s="202"/>
      <c r="F62" s="182"/>
      <c r="G62" s="182"/>
      <c r="H62" s="182"/>
    </row>
    <row r="63" spans="1:8" ht="39.75" customHeight="1">
      <c r="A63" s="182"/>
      <c r="B63" s="317" t="s">
        <v>38</v>
      </c>
      <c r="C63" s="318"/>
      <c r="D63" s="319"/>
      <c r="E63" s="202"/>
      <c r="F63" s="182"/>
      <c r="G63" s="182"/>
      <c r="H63" s="182"/>
    </row>
    <row r="64" spans="1:8" ht="28.5" customHeight="1">
      <c r="A64" s="182"/>
      <c r="B64" s="317" t="s">
        <v>487</v>
      </c>
      <c r="C64" s="318"/>
      <c r="D64" s="319"/>
      <c r="E64" s="202"/>
      <c r="F64" s="182"/>
      <c r="G64" s="182"/>
      <c r="H64" s="182"/>
    </row>
    <row r="65" spans="1:8" ht="12.75" customHeight="1">
      <c r="A65" s="182"/>
      <c r="B65" s="317"/>
      <c r="C65" s="318"/>
      <c r="D65" s="319"/>
      <c r="E65" s="202"/>
      <c r="F65" s="182"/>
      <c r="G65" s="182"/>
      <c r="H65" s="182"/>
    </row>
    <row r="66" spans="1:8" ht="32.25" customHeight="1">
      <c r="A66" s="182"/>
      <c r="B66" s="332" t="s">
        <v>507</v>
      </c>
      <c r="C66" s="333"/>
      <c r="D66" s="333"/>
      <c r="E66" s="72">
        <f>SUM(E57:E65)</f>
        <v>0</v>
      </c>
      <c r="F66" s="72">
        <f>SUM(F57:F65)</f>
        <v>0</v>
      </c>
      <c r="G66" s="72">
        <f>SUM(G57:G65)</f>
        <v>0</v>
      </c>
      <c r="H66" s="193">
        <f>SUM(H56:H65)</f>
        <v>0</v>
      </c>
    </row>
    <row r="67" spans="1:8" ht="27" customHeight="1">
      <c r="A67" s="194"/>
      <c r="B67" s="195"/>
      <c r="C67" s="195"/>
      <c r="D67" s="195"/>
      <c r="E67" s="203"/>
      <c r="F67" s="204"/>
      <c r="G67" s="204"/>
      <c r="H67" s="204"/>
    </row>
    <row r="68" spans="1:8" ht="37.5" customHeight="1">
      <c r="A68" s="71" t="s">
        <v>134</v>
      </c>
      <c r="B68" s="285" t="s">
        <v>508</v>
      </c>
      <c r="C68" s="285"/>
      <c r="D68" s="334" t="s">
        <v>509</v>
      </c>
      <c r="E68" s="334"/>
      <c r="F68" s="205" t="s">
        <v>510</v>
      </c>
      <c r="G68" s="331" t="s">
        <v>339</v>
      </c>
      <c r="H68" s="331"/>
    </row>
    <row r="69" spans="1:8" ht="19.5" customHeight="1">
      <c r="A69" s="71" t="s">
        <v>513</v>
      </c>
      <c r="D69" s="292"/>
      <c r="E69" s="292"/>
      <c r="F69" s="71"/>
      <c r="G69" s="206"/>
      <c r="H69" s="48"/>
    </row>
    <row r="70" spans="2:6" ht="24.75" customHeight="1">
      <c r="B70" s="46"/>
      <c r="D70" s="71"/>
      <c r="E70" s="71"/>
      <c r="F70" s="71"/>
    </row>
    <row r="71" spans="1:8" ht="24.75" customHeight="1">
      <c r="A71" s="71"/>
      <c r="B71" s="71"/>
      <c r="C71" s="71"/>
      <c r="F71" s="71"/>
      <c r="G71" s="71"/>
      <c r="H71" s="71"/>
    </row>
    <row r="72" spans="1:2" ht="12.75" customHeight="1">
      <c r="A72" s="71"/>
      <c r="B72" s="71"/>
    </row>
    <row r="73" ht="20.25" customHeight="1">
      <c r="A73" s="71"/>
    </row>
    <row r="74" ht="32.25" customHeight="1"/>
    <row r="75" ht="22.5" customHeight="1"/>
    <row r="76" ht="39.75" customHeight="1"/>
    <row r="79" ht="45" customHeight="1"/>
    <row r="95" ht="27.75" customHeight="1"/>
    <row r="97" ht="12.75" customHeight="1"/>
  </sheetData>
  <sheetProtection/>
  <mergeCells count="59">
    <mergeCell ref="G68:H68"/>
    <mergeCell ref="D69:E69"/>
    <mergeCell ref="B65:D65"/>
    <mergeCell ref="B66:D66"/>
    <mergeCell ref="B68:C68"/>
    <mergeCell ref="D68:E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8:D48"/>
    <mergeCell ref="A50:H50"/>
    <mergeCell ref="B51:D51"/>
    <mergeCell ref="B52:D52"/>
    <mergeCell ref="B45:D45"/>
    <mergeCell ref="B46:D46"/>
    <mergeCell ref="B47:D47"/>
    <mergeCell ref="B42:D42"/>
    <mergeCell ref="B43:D43"/>
    <mergeCell ref="B44:D44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4:D24"/>
    <mergeCell ref="B25:D25"/>
    <mergeCell ref="B22:D22"/>
    <mergeCell ref="B23:D23"/>
    <mergeCell ref="B19:D19"/>
    <mergeCell ref="B20:D20"/>
    <mergeCell ref="B21:D21"/>
    <mergeCell ref="B15:D15"/>
    <mergeCell ref="B16:D16"/>
    <mergeCell ref="B17:D17"/>
    <mergeCell ref="B18:D18"/>
    <mergeCell ref="A9:H9"/>
    <mergeCell ref="A10:H10"/>
    <mergeCell ref="B13:D13"/>
    <mergeCell ref="B14:D14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235">
      <selection activeCell="A237" sqref="A237:L239"/>
    </sheetView>
  </sheetViews>
  <sheetFormatPr defaultColWidth="9.140625" defaultRowHeight="12.75"/>
  <cols>
    <col min="1" max="1" width="8.421875" style="0" customWidth="1"/>
    <col min="2" max="2" width="3.8515625" style="0" customWidth="1"/>
    <col min="3" max="3" width="6.7109375" style="0" customWidth="1"/>
    <col min="4" max="4" width="10.57421875" style="0" customWidth="1"/>
    <col min="5" max="6" width="10.7109375" style="0" customWidth="1"/>
    <col min="7" max="7" width="6.57421875" style="0" customWidth="1"/>
    <col min="8" max="8" width="10.57421875" style="0" bestFit="1" customWidth="1"/>
    <col min="9" max="9" width="6.7109375" style="0" customWidth="1"/>
    <col min="10" max="10" width="8.00390625" style="0" customWidth="1"/>
    <col min="11" max="11" width="10.28125" style="0" customWidth="1"/>
    <col min="12" max="12" width="8.421875" style="0" customWidth="1"/>
  </cols>
  <sheetData>
    <row r="1" spans="1:10" ht="12.75">
      <c r="A1" s="4" t="s">
        <v>439</v>
      </c>
      <c r="B1" s="4"/>
      <c r="I1" s="166"/>
      <c r="J1" s="166"/>
    </row>
    <row r="2" spans="1:10" ht="12.75">
      <c r="A2" s="4" t="s">
        <v>438</v>
      </c>
      <c r="B2" s="4"/>
      <c r="I2" s="166"/>
      <c r="J2" s="166"/>
    </row>
    <row r="3" spans="1:10" ht="12.75">
      <c r="A3" s="4" t="s">
        <v>299</v>
      </c>
      <c r="B3" s="4"/>
      <c r="I3" s="166"/>
      <c r="J3" s="166"/>
    </row>
    <row r="4" spans="1:10" ht="12.75">
      <c r="A4" s="4" t="s">
        <v>300</v>
      </c>
      <c r="B4" s="4"/>
      <c r="I4" s="166"/>
      <c r="J4" s="166"/>
    </row>
    <row r="5" spans="1:10" ht="12.75">
      <c r="A5" s="165"/>
      <c r="B5" s="165"/>
      <c r="C5" s="167"/>
      <c r="D5" s="167"/>
      <c r="E5" s="166"/>
      <c r="F5" s="166"/>
      <c r="G5" s="166"/>
      <c r="H5" s="166"/>
      <c r="I5" s="166"/>
      <c r="J5" s="166"/>
    </row>
    <row r="6" ht="12.75">
      <c r="A6" s="175"/>
    </row>
    <row r="7" spans="1:12" ht="14.25">
      <c r="A7" s="335" t="s">
        <v>642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</row>
    <row r="8" ht="15" thickBot="1">
      <c r="A8" s="176"/>
    </row>
    <row r="9" spans="1:12" ht="13.5" customHeight="1">
      <c r="A9" s="208" t="s">
        <v>441</v>
      </c>
      <c r="B9" s="336" t="s">
        <v>443</v>
      </c>
      <c r="C9" s="336" t="s">
        <v>444</v>
      </c>
      <c r="D9" s="275"/>
      <c r="E9" s="275"/>
      <c r="F9" s="208" t="s">
        <v>448</v>
      </c>
      <c r="G9" s="208" t="s">
        <v>452</v>
      </c>
      <c r="H9" s="208" t="s">
        <v>456</v>
      </c>
      <c r="I9" s="208" t="s">
        <v>460</v>
      </c>
      <c r="J9" s="208" t="s">
        <v>464</v>
      </c>
      <c r="K9" s="208" t="s">
        <v>468</v>
      </c>
      <c r="L9" s="336" t="s">
        <v>471</v>
      </c>
    </row>
    <row r="10" spans="1:12" ht="22.5">
      <c r="A10" s="209" t="s">
        <v>442</v>
      </c>
      <c r="B10" s="337"/>
      <c r="C10" s="337"/>
      <c r="D10" s="209" t="s">
        <v>445</v>
      </c>
      <c r="E10" s="209" t="s">
        <v>447</v>
      </c>
      <c r="F10" s="209" t="s">
        <v>449</v>
      </c>
      <c r="G10" s="209" t="s">
        <v>453</v>
      </c>
      <c r="H10" s="209" t="s">
        <v>457</v>
      </c>
      <c r="I10" s="209" t="s">
        <v>461</v>
      </c>
      <c r="J10" s="209" t="s">
        <v>465</v>
      </c>
      <c r="K10" s="209" t="s">
        <v>469</v>
      </c>
      <c r="L10" s="337"/>
    </row>
    <row r="11" spans="1:12" ht="22.5">
      <c r="A11" s="209" t="s">
        <v>425</v>
      </c>
      <c r="B11" s="337"/>
      <c r="C11" s="337"/>
      <c r="D11" s="209" t="s">
        <v>446</v>
      </c>
      <c r="E11" s="209" t="s">
        <v>446</v>
      </c>
      <c r="F11" s="209" t="s">
        <v>450</v>
      </c>
      <c r="G11" s="209" t="s">
        <v>454</v>
      </c>
      <c r="H11" s="209" t="s">
        <v>458</v>
      </c>
      <c r="I11" s="209" t="s">
        <v>462</v>
      </c>
      <c r="J11" s="209" t="s">
        <v>466</v>
      </c>
      <c r="K11" s="209" t="s">
        <v>470</v>
      </c>
      <c r="L11" s="337"/>
    </row>
    <row r="12" spans="1:12" ht="13.5" thickBot="1">
      <c r="A12" s="210"/>
      <c r="B12" s="338"/>
      <c r="C12" s="338"/>
      <c r="D12" s="210"/>
      <c r="E12" s="210"/>
      <c r="F12" s="210" t="s">
        <v>451</v>
      </c>
      <c r="G12" s="210" t="s">
        <v>455</v>
      </c>
      <c r="H12" s="210" t="s">
        <v>459</v>
      </c>
      <c r="I12" s="210" t="s">
        <v>463</v>
      </c>
      <c r="J12" s="210" t="s">
        <v>467</v>
      </c>
      <c r="K12" s="210"/>
      <c r="L12" s="338"/>
    </row>
    <row r="13" spans="1:12" ht="13.5" thickBot="1">
      <c r="A13" s="211">
        <v>1</v>
      </c>
      <c r="B13" s="211">
        <v>2</v>
      </c>
      <c r="C13" s="211">
        <v>3</v>
      </c>
      <c r="D13" s="211">
        <v>4</v>
      </c>
      <c r="E13" s="211">
        <v>5</v>
      </c>
      <c r="F13" s="211">
        <v>6</v>
      </c>
      <c r="G13" s="211">
        <v>7</v>
      </c>
      <c r="H13" s="211">
        <v>8</v>
      </c>
      <c r="I13" s="211">
        <v>9</v>
      </c>
      <c r="J13" s="211">
        <v>10</v>
      </c>
      <c r="K13" s="211">
        <v>11</v>
      </c>
      <c r="L13" s="211">
        <v>12</v>
      </c>
    </row>
    <row r="14" spans="1:12" ht="13.5" thickBot="1">
      <c r="A14" s="339" t="s">
        <v>472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1"/>
    </row>
    <row r="15" spans="1:12" ht="23.25" thickBot="1">
      <c r="A15" s="213" t="s">
        <v>552</v>
      </c>
      <c r="B15" s="213" t="s">
        <v>529</v>
      </c>
      <c r="C15" s="214">
        <v>28397</v>
      </c>
      <c r="D15" s="215">
        <v>1079.09</v>
      </c>
      <c r="E15" s="214">
        <v>0</v>
      </c>
      <c r="F15" s="215">
        <v>-1079.09</v>
      </c>
      <c r="G15" s="214">
        <v>0</v>
      </c>
      <c r="H15" s="214">
        <v>0</v>
      </c>
      <c r="I15" s="214">
        <v>0</v>
      </c>
      <c r="J15" s="214">
        <v>0</v>
      </c>
      <c r="K15" s="215">
        <v>-1079.09</v>
      </c>
      <c r="L15" s="214">
        <v>0</v>
      </c>
    </row>
    <row r="16" spans="1:12" ht="13.5" thickBot="1">
      <c r="A16" s="213" t="s">
        <v>554</v>
      </c>
      <c r="B16" s="213" t="s">
        <v>529</v>
      </c>
      <c r="C16" s="214">
        <v>218242</v>
      </c>
      <c r="D16" s="215">
        <v>218242</v>
      </c>
      <c r="E16" s="215">
        <v>63508.42</v>
      </c>
      <c r="F16" s="215">
        <v>-154733.58</v>
      </c>
      <c r="G16" s="214">
        <v>0</v>
      </c>
      <c r="H16" s="214">
        <v>0</v>
      </c>
      <c r="I16" s="214">
        <v>0</v>
      </c>
      <c r="J16" s="214">
        <v>0</v>
      </c>
      <c r="K16" s="215">
        <v>-154733.58</v>
      </c>
      <c r="L16" s="214">
        <v>0</v>
      </c>
    </row>
    <row r="17" spans="1:12" ht="13.5" thickBot="1">
      <c r="A17" s="213" t="s">
        <v>556</v>
      </c>
      <c r="B17" s="213" t="s">
        <v>526</v>
      </c>
      <c r="C17" s="214">
        <v>220890</v>
      </c>
      <c r="D17" s="215">
        <v>34458.84</v>
      </c>
      <c r="E17" s="215">
        <v>62445.6</v>
      </c>
      <c r="F17" s="214">
        <v>0</v>
      </c>
      <c r="G17" s="214">
        <v>0</v>
      </c>
      <c r="H17" s="214">
        <v>-309.25</v>
      </c>
      <c r="I17" s="214">
        <v>0</v>
      </c>
      <c r="J17" s="214">
        <v>0</v>
      </c>
      <c r="K17" s="214">
        <v>-309.25</v>
      </c>
      <c r="L17" s="214">
        <v>0</v>
      </c>
    </row>
    <row r="18" spans="1:12" ht="13.5" thickBot="1">
      <c r="A18" s="213" t="s">
        <v>558</v>
      </c>
      <c r="B18" s="213" t="s">
        <v>526</v>
      </c>
      <c r="C18" s="214">
        <v>219316</v>
      </c>
      <c r="D18" s="215">
        <v>21054.34</v>
      </c>
      <c r="E18" s="215">
        <v>27940.86</v>
      </c>
      <c r="F18" s="214">
        <v>0</v>
      </c>
      <c r="G18" s="214">
        <v>0</v>
      </c>
      <c r="H18" s="214">
        <v>153.52</v>
      </c>
      <c r="I18" s="214">
        <v>0</v>
      </c>
      <c r="J18" s="214">
        <v>0</v>
      </c>
      <c r="K18" s="214">
        <v>153.52</v>
      </c>
      <c r="L18" s="214">
        <v>0</v>
      </c>
    </row>
    <row r="19" spans="1:12" ht="13.5" thickBot="1">
      <c r="A19" s="213" t="s">
        <v>560</v>
      </c>
      <c r="B19" s="213" t="s">
        <v>526</v>
      </c>
      <c r="C19" s="214">
        <v>794789</v>
      </c>
      <c r="D19" s="215">
        <v>99348.63</v>
      </c>
      <c r="E19" s="215">
        <v>317915.6</v>
      </c>
      <c r="F19" s="214">
        <v>0</v>
      </c>
      <c r="G19" s="214">
        <v>0</v>
      </c>
      <c r="H19" s="215">
        <v>124861.35</v>
      </c>
      <c r="I19" s="214">
        <v>0</v>
      </c>
      <c r="J19" s="214">
        <v>0</v>
      </c>
      <c r="K19" s="215">
        <v>124861.35</v>
      </c>
      <c r="L19" s="215">
        <v>124861.35</v>
      </c>
    </row>
    <row r="20" spans="1:12" ht="13.5" thickBot="1">
      <c r="A20" s="213" t="s">
        <v>562</v>
      </c>
      <c r="B20" s="213" t="s">
        <v>526</v>
      </c>
      <c r="C20" s="214">
        <v>260054</v>
      </c>
      <c r="D20" s="215">
        <v>36407.56</v>
      </c>
      <c r="E20" s="215">
        <v>34977.26</v>
      </c>
      <c r="F20" s="214">
        <v>0</v>
      </c>
      <c r="G20" s="214">
        <v>0</v>
      </c>
      <c r="H20" s="215">
        <v>1560.32</v>
      </c>
      <c r="I20" s="214">
        <v>0</v>
      </c>
      <c r="J20" s="214">
        <v>0</v>
      </c>
      <c r="K20" s="215">
        <v>1560.32</v>
      </c>
      <c r="L20" s="214">
        <v>0</v>
      </c>
    </row>
    <row r="21" spans="1:12" ht="13.5" thickBot="1">
      <c r="A21" s="213" t="s">
        <v>564</v>
      </c>
      <c r="B21" s="213" t="s">
        <v>526</v>
      </c>
      <c r="C21" s="214">
        <v>278432</v>
      </c>
      <c r="D21" s="215">
        <v>78239.39</v>
      </c>
      <c r="E21" s="215">
        <v>126519.5</v>
      </c>
      <c r="F21" s="214">
        <v>0</v>
      </c>
      <c r="G21" s="214">
        <v>0</v>
      </c>
      <c r="H21" s="214">
        <v>-278.43</v>
      </c>
      <c r="I21" s="214">
        <v>0</v>
      </c>
      <c r="J21" s="214">
        <v>0</v>
      </c>
      <c r="K21" s="214">
        <v>-278.43</v>
      </c>
      <c r="L21" s="214">
        <v>-278.43</v>
      </c>
    </row>
    <row r="22" spans="1:12" ht="13.5" thickBot="1">
      <c r="A22" s="213" t="s">
        <v>566</v>
      </c>
      <c r="B22" s="213" t="s">
        <v>526</v>
      </c>
      <c r="C22" s="214">
        <v>101683</v>
      </c>
      <c r="D22" s="215">
        <v>7188.99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</row>
    <row r="23" spans="1:12" ht="13.5" thickBot="1">
      <c r="A23" s="213" t="s">
        <v>566</v>
      </c>
      <c r="B23" s="213" t="s">
        <v>529</v>
      </c>
      <c r="C23" s="214">
        <v>45912</v>
      </c>
      <c r="D23" s="215">
        <v>3245.98</v>
      </c>
      <c r="E23" s="214">
        <v>0</v>
      </c>
      <c r="F23" s="215">
        <v>-3245.98</v>
      </c>
      <c r="G23" s="214">
        <v>0</v>
      </c>
      <c r="H23" s="214">
        <v>0</v>
      </c>
      <c r="I23" s="214">
        <v>0</v>
      </c>
      <c r="J23" s="214">
        <v>0</v>
      </c>
      <c r="K23" s="215">
        <v>-3245.98</v>
      </c>
      <c r="L23" s="214">
        <v>0</v>
      </c>
    </row>
    <row r="24" spans="1:12" ht="13.5" thickBot="1">
      <c r="A24" s="213" t="s">
        <v>568</v>
      </c>
      <c r="B24" s="213" t="s">
        <v>529</v>
      </c>
      <c r="C24" s="214">
        <v>291589</v>
      </c>
      <c r="D24" s="215">
        <v>47849.75</v>
      </c>
      <c r="E24" s="214">
        <v>0</v>
      </c>
      <c r="F24" s="215">
        <v>-47849.75</v>
      </c>
      <c r="G24" s="214">
        <v>0</v>
      </c>
      <c r="H24" s="214">
        <v>0</v>
      </c>
      <c r="I24" s="214">
        <v>0</v>
      </c>
      <c r="J24" s="214">
        <v>0</v>
      </c>
      <c r="K24" s="215">
        <v>-47849.75</v>
      </c>
      <c r="L24" s="214">
        <v>0</v>
      </c>
    </row>
    <row r="25" spans="1:12" ht="13.5" thickBot="1">
      <c r="A25" s="213" t="s">
        <v>570</v>
      </c>
      <c r="B25" s="213" t="s">
        <v>529</v>
      </c>
      <c r="C25" s="214">
        <v>19784</v>
      </c>
      <c r="D25" s="215">
        <v>24356.08</v>
      </c>
      <c r="E25" s="214">
        <v>0</v>
      </c>
      <c r="F25" s="215">
        <v>-24356.08</v>
      </c>
      <c r="G25" s="214">
        <v>0</v>
      </c>
      <c r="H25" s="214">
        <v>0</v>
      </c>
      <c r="I25" s="214">
        <v>0</v>
      </c>
      <c r="J25" s="214">
        <v>0</v>
      </c>
      <c r="K25" s="215">
        <v>-24356.08</v>
      </c>
      <c r="L25" s="214">
        <v>0</v>
      </c>
    </row>
    <row r="26" spans="1:12" ht="13.5" thickBot="1">
      <c r="A26" s="213" t="s">
        <v>572</v>
      </c>
      <c r="B26" s="213" t="s">
        <v>526</v>
      </c>
      <c r="C26" s="214">
        <v>7336234</v>
      </c>
      <c r="D26" s="215">
        <v>1834058.5</v>
      </c>
      <c r="E26" s="215">
        <v>1792241.97</v>
      </c>
      <c r="F26" s="214">
        <v>0</v>
      </c>
      <c r="G26" s="214">
        <v>0</v>
      </c>
      <c r="H26" s="215">
        <v>7336.24</v>
      </c>
      <c r="I26" s="214">
        <v>0</v>
      </c>
      <c r="J26" s="214">
        <v>0</v>
      </c>
      <c r="K26" s="215">
        <v>7336.24</v>
      </c>
      <c r="L26" s="214">
        <v>0</v>
      </c>
    </row>
    <row r="27" spans="1:12" ht="13.5" thickBot="1">
      <c r="A27" s="213" t="s">
        <v>572</v>
      </c>
      <c r="B27" s="213" t="s">
        <v>529</v>
      </c>
      <c r="C27" s="214">
        <v>147376</v>
      </c>
      <c r="D27" s="215">
        <v>36844</v>
      </c>
      <c r="E27" s="215">
        <v>36003.96</v>
      </c>
      <c r="F27" s="214">
        <v>-840.04</v>
      </c>
      <c r="G27" s="214">
        <v>0</v>
      </c>
      <c r="H27" s="214">
        <v>0</v>
      </c>
      <c r="I27" s="214">
        <v>0</v>
      </c>
      <c r="J27" s="214">
        <v>0</v>
      </c>
      <c r="K27" s="214">
        <v>-840.04</v>
      </c>
      <c r="L27" s="214">
        <v>0</v>
      </c>
    </row>
    <row r="28" spans="1:12" ht="13.5" thickBot="1">
      <c r="A28" s="213" t="s">
        <v>574</v>
      </c>
      <c r="B28" s="213" t="s">
        <v>526</v>
      </c>
      <c r="C28" s="214">
        <v>1003001</v>
      </c>
      <c r="D28" s="215">
        <v>267901.57</v>
      </c>
      <c r="E28" s="215">
        <v>381140.38</v>
      </c>
      <c r="F28" s="214">
        <v>0</v>
      </c>
      <c r="G28" s="214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</row>
    <row r="29" spans="1:12" ht="13.5" thickBot="1">
      <c r="A29" s="213" t="s">
        <v>574</v>
      </c>
      <c r="B29" s="213" t="s">
        <v>529</v>
      </c>
      <c r="C29" s="214">
        <v>713994</v>
      </c>
      <c r="D29" s="215">
        <v>190707.8</v>
      </c>
      <c r="E29" s="215">
        <v>271317.72</v>
      </c>
      <c r="F29" s="215">
        <v>80609.92</v>
      </c>
      <c r="G29" s="214">
        <v>0</v>
      </c>
      <c r="H29" s="214">
        <v>0</v>
      </c>
      <c r="I29" s="214">
        <v>0</v>
      </c>
      <c r="J29" s="214">
        <v>0</v>
      </c>
      <c r="K29" s="215">
        <v>80609.92</v>
      </c>
      <c r="L29" s="214">
        <v>0</v>
      </c>
    </row>
    <row r="30" spans="1:12" ht="13.5" thickBot="1">
      <c r="A30" s="213" t="s">
        <v>576</v>
      </c>
      <c r="B30" s="213" t="s">
        <v>526</v>
      </c>
      <c r="C30" s="214">
        <v>4749245</v>
      </c>
      <c r="D30" s="215">
        <v>1106574.09</v>
      </c>
      <c r="E30" s="215">
        <v>1070004.9</v>
      </c>
      <c r="F30" s="214">
        <v>0</v>
      </c>
      <c r="G30" s="214">
        <v>0</v>
      </c>
      <c r="H30" s="215">
        <v>2374.62</v>
      </c>
      <c r="I30" s="214">
        <v>0</v>
      </c>
      <c r="J30" s="214">
        <v>0</v>
      </c>
      <c r="K30" s="215">
        <v>2374.62</v>
      </c>
      <c r="L30" s="214">
        <v>0</v>
      </c>
    </row>
    <row r="31" spans="1:12" ht="13.5" thickBot="1">
      <c r="A31" s="213" t="s">
        <v>576</v>
      </c>
      <c r="B31" s="213" t="s">
        <v>529</v>
      </c>
      <c r="C31" s="214">
        <v>2040000</v>
      </c>
      <c r="D31" s="215">
        <v>475320</v>
      </c>
      <c r="E31" s="215">
        <v>459612</v>
      </c>
      <c r="F31" s="215">
        <v>-15708</v>
      </c>
      <c r="G31" s="214">
        <v>0</v>
      </c>
      <c r="H31" s="214">
        <v>0</v>
      </c>
      <c r="I31" s="214">
        <v>0</v>
      </c>
      <c r="J31" s="214">
        <v>0</v>
      </c>
      <c r="K31" s="215">
        <v>-15708</v>
      </c>
      <c r="L31" s="214">
        <v>0</v>
      </c>
    </row>
    <row r="32" spans="1:12" ht="13.5" thickBot="1">
      <c r="A32" s="213" t="s">
        <v>578</v>
      </c>
      <c r="B32" s="213" t="s">
        <v>529</v>
      </c>
      <c r="C32" s="214">
        <v>1819124</v>
      </c>
      <c r="D32" s="215">
        <v>898647.26</v>
      </c>
      <c r="E32" s="215">
        <v>182458.14</v>
      </c>
      <c r="F32" s="215">
        <v>-716189.12</v>
      </c>
      <c r="G32" s="214">
        <v>0</v>
      </c>
      <c r="H32" s="214">
        <v>0</v>
      </c>
      <c r="I32" s="214">
        <v>0</v>
      </c>
      <c r="J32" s="214">
        <v>0</v>
      </c>
      <c r="K32" s="215">
        <v>-716189.12</v>
      </c>
      <c r="L32" s="214">
        <v>0</v>
      </c>
    </row>
    <row r="33" spans="1:12" ht="13.5" thickBot="1">
      <c r="A33" s="213" t="s">
        <v>580</v>
      </c>
      <c r="B33" s="213" t="s">
        <v>529</v>
      </c>
      <c r="C33" s="214">
        <v>457921</v>
      </c>
      <c r="D33" s="215">
        <v>154960.47</v>
      </c>
      <c r="E33" s="215">
        <v>22896.05</v>
      </c>
      <c r="F33" s="215">
        <v>-132064.42</v>
      </c>
      <c r="G33" s="214">
        <v>0</v>
      </c>
      <c r="H33" s="214">
        <v>0</v>
      </c>
      <c r="I33" s="214">
        <v>0</v>
      </c>
      <c r="J33" s="214">
        <v>0</v>
      </c>
      <c r="K33" s="215">
        <v>-132064.42</v>
      </c>
      <c r="L33" s="214">
        <v>0</v>
      </c>
    </row>
    <row r="34" spans="1:12" ht="13.5" thickBot="1">
      <c r="A34" s="213" t="s">
        <v>582</v>
      </c>
      <c r="B34" s="213" t="s">
        <v>529</v>
      </c>
      <c r="C34" s="214">
        <v>29195</v>
      </c>
      <c r="D34" s="215">
        <v>11829.81</v>
      </c>
      <c r="E34" s="215">
        <v>5839</v>
      </c>
      <c r="F34" s="215">
        <v>-5990.81</v>
      </c>
      <c r="G34" s="214">
        <v>0</v>
      </c>
      <c r="H34" s="214">
        <v>0</v>
      </c>
      <c r="I34" s="214">
        <v>0</v>
      </c>
      <c r="J34" s="214">
        <v>0</v>
      </c>
      <c r="K34" s="215">
        <v>-5990.81</v>
      </c>
      <c r="L34" s="214">
        <v>0</v>
      </c>
    </row>
    <row r="35" spans="1:12" ht="13.5" thickBot="1">
      <c r="A35" s="213" t="s">
        <v>584</v>
      </c>
      <c r="B35" s="213" t="s">
        <v>526</v>
      </c>
      <c r="C35" s="214">
        <v>3107093</v>
      </c>
      <c r="D35" s="215">
        <v>1066043.61</v>
      </c>
      <c r="E35" s="215">
        <v>88552.15</v>
      </c>
      <c r="F35" s="214">
        <v>0</v>
      </c>
      <c r="G35" s="214">
        <v>0</v>
      </c>
      <c r="H35" s="215">
        <v>-35731.57</v>
      </c>
      <c r="I35" s="214">
        <v>0</v>
      </c>
      <c r="J35" s="214">
        <v>0</v>
      </c>
      <c r="K35" s="215">
        <v>-35731.57</v>
      </c>
      <c r="L35" s="215">
        <v>35731.57</v>
      </c>
    </row>
    <row r="36" spans="1:12" ht="13.5" thickBot="1">
      <c r="A36" s="213" t="s">
        <v>584</v>
      </c>
      <c r="B36" s="213" t="s">
        <v>529</v>
      </c>
      <c r="C36" s="214">
        <v>100926</v>
      </c>
      <c r="D36" s="215">
        <v>34627.71</v>
      </c>
      <c r="E36" s="215">
        <v>2876.39</v>
      </c>
      <c r="F36" s="215">
        <v>-31751.32</v>
      </c>
      <c r="G36" s="214">
        <v>0</v>
      </c>
      <c r="H36" s="214">
        <v>0</v>
      </c>
      <c r="I36" s="214">
        <v>0</v>
      </c>
      <c r="J36" s="214">
        <v>0</v>
      </c>
      <c r="K36" s="215">
        <v>-31751.32</v>
      </c>
      <c r="L36" s="215">
        <v>1160.65</v>
      </c>
    </row>
    <row r="37" spans="1:12" ht="13.5" thickBot="1">
      <c r="A37" s="213" t="s">
        <v>586</v>
      </c>
      <c r="B37" s="213" t="s">
        <v>529</v>
      </c>
      <c r="C37" s="214">
        <v>157426</v>
      </c>
      <c r="D37" s="215">
        <v>15742.6</v>
      </c>
      <c r="E37" s="215">
        <v>9602.99</v>
      </c>
      <c r="F37" s="215">
        <v>-6139.61</v>
      </c>
      <c r="G37" s="214">
        <v>0</v>
      </c>
      <c r="H37" s="214">
        <v>0</v>
      </c>
      <c r="I37" s="214">
        <v>0</v>
      </c>
      <c r="J37" s="214">
        <v>0</v>
      </c>
      <c r="K37" s="215">
        <v>-6139.61</v>
      </c>
      <c r="L37" s="214">
        <v>0</v>
      </c>
    </row>
    <row r="38" spans="1:12" ht="13.5" thickBot="1">
      <c r="A38" s="213" t="s">
        <v>588</v>
      </c>
      <c r="B38" s="213" t="s">
        <v>526</v>
      </c>
      <c r="C38" s="214">
        <v>187870</v>
      </c>
      <c r="D38" s="215">
        <v>103234.57</v>
      </c>
      <c r="E38" s="215">
        <v>5636.1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</row>
    <row r="39" spans="1:12" ht="13.5" thickBot="1">
      <c r="A39" s="213" t="s">
        <v>590</v>
      </c>
      <c r="B39" s="213" t="s">
        <v>526</v>
      </c>
      <c r="C39" s="214">
        <v>43520</v>
      </c>
      <c r="D39" s="215">
        <v>10492.67</v>
      </c>
      <c r="E39" s="215">
        <v>1305.6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</row>
    <row r="40" spans="1:12" ht="13.5" thickBot="1">
      <c r="A40" s="213" t="s">
        <v>592</v>
      </c>
      <c r="B40" s="213" t="s">
        <v>526</v>
      </c>
      <c r="C40" s="214">
        <v>11842</v>
      </c>
      <c r="D40" s="215">
        <v>13203.83</v>
      </c>
      <c r="E40" s="214">
        <v>28.42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</row>
    <row r="41" spans="1:12" ht="13.5" thickBot="1">
      <c r="A41" s="213" t="s">
        <v>594</v>
      </c>
      <c r="B41" s="213" t="s">
        <v>526</v>
      </c>
      <c r="C41" s="214">
        <v>6578</v>
      </c>
      <c r="D41" s="215">
        <v>5518.94</v>
      </c>
      <c r="E41" s="215">
        <v>2843.01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</row>
    <row r="42" spans="1:12" ht="13.5" thickBot="1">
      <c r="A42" s="213" t="s">
        <v>596</v>
      </c>
      <c r="B42" s="213" t="s">
        <v>529</v>
      </c>
      <c r="C42" s="214">
        <v>373307</v>
      </c>
      <c r="D42" s="215">
        <v>261314.9</v>
      </c>
      <c r="E42" s="215">
        <v>149322.8</v>
      </c>
      <c r="F42" s="215">
        <v>-111992.1</v>
      </c>
      <c r="G42" s="214">
        <v>0</v>
      </c>
      <c r="H42" s="214">
        <v>0</v>
      </c>
      <c r="I42" s="214">
        <v>0</v>
      </c>
      <c r="J42" s="214">
        <v>0</v>
      </c>
      <c r="K42" s="215">
        <v>-111992.1</v>
      </c>
      <c r="L42" s="214">
        <v>0</v>
      </c>
    </row>
    <row r="43" spans="1:12" ht="13.5" thickBot="1">
      <c r="A43" s="213" t="s">
        <v>598</v>
      </c>
      <c r="B43" s="213" t="s">
        <v>529</v>
      </c>
      <c r="C43" s="214">
        <v>20364</v>
      </c>
      <c r="D43" s="215">
        <v>10827.54</v>
      </c>
      <c r="E43" s="214">
        <v>0</v>
      </c>
      <c r="F43" s="215">
        <v>-10827.54</v>
      </c>
      <c r="G43" s="214">
        <v>0</v>
      </c>
      <c r="H43" s="214">
        <v>0</v>
      </c>
      <c r="I43" s="214">
        <v>0</v>
      </c>
      <c r="J43" s="214">
        <v>0</v>
      </c>
      <c r="K43" s="215">
        <v>-10827.54</v>
      </c>
      <c r="L43" s="214">
        <v>0</v>
      </c>
    </row>
    <row r="44" spans="1:12" ht="13.5" thickBot="1">
      <c r="A44" s="213" t="s">
        <v>600</v>
      </c>
      <c r="B44" s="213" t="s">
        <v>529</v>
      </c>
      <c r="C44" s="214">
        <v>58</v>
      </c>
      <c r="D44" s="215">
        <v>53505.58</v>
      </c>
      <c r="E44" s="215">
        <v>69567.11</v>
      </c>
      <c r="F44" s="215">
        <v>16061.53</v>
      </c>
      <c r="G44" s="214">
        <v>0</v>
      </c>
      <c r="H44" s="214">
        <v>0</v>
      </c>
      <c r="I44" s="214">
        <v>0</v>
      </c>
      <c r="J44" s="214">
        <v>0</v>
      </c>
      <c r="K44" s="215">
        <v>16061.53</v>
      </c>
      <c r="L44" s="214">
        <v>0</v>
      </c>
    </row>
    <row r="45" spans="1:12" ht="13.5" thickBot="1">
      <c r="A45" s="213" t="s">
        <v>602</v>
      </c>
      <c r="B45" s="213" t="s">
        <v>529</v>
      </c>
      <c r="C45" s="214">
        <v>52422</v>
      </c>
      <c r="D45" s="215">
        <v>228926.87</v>
      </c>
      <c r="E45" s="214">
        <v>0</v>
      </c>
      <c r="F45" s="215">
        <v>-228926.87</v>
      </c>
      <c r="G45" s="214">
        <v>0</v>
      </c>
      <c r="H45" s="214">
        <v>0</v>
      </c>
      <c r="I45" s="214">
        <v>0</v>
      </c>
      <c r="J45" s="214">
        <v>0</v>
      </c>
      <c r="K45" s="215">
        <v>-228926.87</v>
      </c>
      <c r="L45" s="214">
        <v>0</v>
      </c>
    </row>
    <row r="46" spans="1:12" ht="13.5" thickBot="1">
      <c r="A46" s="213" t="s">
        <v>604</v>
      </c>
      <c r="B46" s="213" t="s">
        <v>526</v>
      </c>
      <c r="C46" s="214">
        <v>375582</v>
      </c>
      <c r="D46" s="215">
        <v>228003.19</v>
      </c>
      <c r="E46" s="215">
        <v>217912.68</v>
      </c>
      <c r="F46" s="214">
        <v>0</v>
      </c>
      <c r="G46" s="214">
        <v>0</v>
      </c>
      <c r="H46" s="214">
        <v>225.35</v>
      </c>
      <c r="I46" s="214">
        <v>0</v>
      </c>
      <c r="J46" s="214">
        <v>0</v>
      </c>
      <c r="K46" s="214">
        <v>225.35</v>
      </c>
      <c r="L46" s="214">
        <v>0</v>
      </c>
    </row>
    <row r="47" spans="1:12" ht="13.5" thickBot="1">
      <c r="A47" s="213" t="s">
        <v>606</v>
      </c>
      <c r="B47" s="213" t="s">
        <v>526</v>
      </c>
      <c r="C47" s="214">
        <v>706554</v>
      </c>
      <c r="D47" s="215">
        <v>63589.86</v>
      </c>
      <c r="E47" s="215">
        <v>45219.46</v>
      </c>
      <c r="F47" s="214">
        <v>0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  <c r="L47" s="214">
        <v>0</v>
      </c>
    </row>
    <row r="48" spans="1:12" ht="13.5" thickBot="1">
      <c r="A48" s="213" t="s">
        <v>606</v>
      </c>
      <c r="B48" s="213" t="s">
        <v>529</v>
      </c>
      <c r="C48" s="214">
        <v>391116</v>
      </c>
      <c r="D48" s="215">
        <v>35200.44</v>
      </c>
      <c r="E48" s="215">
        <v>25031.42</v>
      </c>
      <c r="F48" s="215">
        <v>-10169.02</v>
      </c>
      <c r="G48" s="214">
        <v>0</v>
      </c>
      <c r="H48" s="214">
        <v>0</v>
      </c>
      <c r="I48" s="214">
        <v>0</v>
      </c>
      <c r="J48" s="214">
        <v>0</v>
      </c>
      <c r="K48" s="215">
        <v>-10169.02</v>
      </c>
      <c r="L48" s="214">
        <v>0</v>
      </c>
    </row>
    <row r="49" spans="1:12" ht="13.5" thickBot="1">
      <c r="A49" s="213" t="s">
        <v>608</v>
      </c>
      <c r="B49" s="213" t="s">
        <v>526</v>
      </c>
      <c r="C49" s="214">
        <v>76755</v>
      </c>
      <c r="D49" s="215">
        <v>57566.25</v>
      </c>
      <c r="E49" s="215">
        <v>50512.47</v>
      </c>
      <c r="F49" s="214">
        <v>0</v>
      </c>
      <c r="G49" s="214">
        <v>0</v>
      </c>
      <c r="H49" s="214">
        <v>30.71</v>
      </c>
      <c r="I49" s="214">
        <v>0</v>
      </c>
      <c r="J49" s="214">
        <v>0</v>
      </c>
      <c r="K49" s="214">
        <v>30.71</v>
      </c>
      <c r="L49" s="214">
        <v>0</v>
      </c>
    </row>
    <row r="50" spans="1:12" ht="13.5" thickBot="1">
      <c r="A50" s="213" t="s">
        <v>608</v>
      </c>
      <c r="B50" s="213" t="s">
        <v>529</v>
      </c>
      <c r="C50" s="214">
        <v>43111</v>
      </c>
      <c r="D50" s="215">
        <v>32333.25</v>
      </c>
      <c r="E50" s="215">
        <v>28371.35</v>
      </c>
      <c r="F50" s="215">
        <v>-3961.9</v>
      </c>
      <c r="G50" s="214">
        <v>0</v>
      </c>
      <c r="H50" s="214">
        <v>0</v>
      </c>
      <c r="I50" s="214">
        <v>0</v>
      </c>
      <c r="J50" s="214">
        <v>0</v>
      </c>
      <c r="K50" s="215">
        <v>-3961.9</v>
      </c>
      <c r="L50" s="214">
        <v>0</v>
      </c>
    </row>
    <row r="51" spans="1:12" ht="13.5" thickBot="1">
      <c r="A51" s="213" t="s">
        <v>610</v>
      </c>
      <c r="B51" s="213" t="s">
        <v>529</v>
      </c>
      <c r="C51" s="214">
        <v>1576417</v>
      </c>
      <c r="D51" s="215">
        <v>550169.53</v>
      </c>
      <c r="E51" s="215">
        <v>75352.73</v>
      </c>
      <c r="F51" s="215">
        <v>-474816.8</v>
      </c>
      <c r="G51" s="214">
        <v>0</v>
      </c>
      <c r="H51" s="214">
        <v>0</v>
      </c>
      <c r="I51" s="214">
        <v>0</v>
      </c>
      <c r="J51" s="214">
        <v>0</v>
      </c>
      <c r="K51" s="215">
        <v>-474816.8</v>
      </c>
      <c r="L51" s="214">
        <v>0</v>
      </c>
    </row>
    <row r="52" spans="1:12" ht="13.5" thickBot="1">
      <c r="A52" s="213" t="s">
        <v>612</v>
      </c>
      <c r="B52" s="213" t="s">
        <v>526</v>
      </c>
      <c r="C52" s="214">
        <v>679198</v>
      </c>
      <c r="D52" s="215">
        <v>15621.55</v>
      </c>
      <c r="E52" s="215">
        <v>25945.36</v>
      </c>
      <c r="F52" s="214">
        <v>0</v>
      </c>
      <c r="G52" s="214">
        <v>0</v>
      </c>
      <c r="H52" s="214">
        <v>0</v>
      </c>
      <c r="I52" s="214">
        <v>0</v>
      </c>
      <c r="J52" s="214">
        <v>0</v>
      </c>
      <c r="K52" s="214">
        <v>0</v>
      </c>
      <c r="L52" s="214">
        <v>0</v>
      </c>
    </row>
    <row r="53" spans="1:12" ht="13.5" thickBot="1">
      <c r="A53" s="213" t="s">
        <v>614</v>
      </c>
      <c r="B53" s="213" t="s">
        <v>526</v>
      </c>
      <c r="C53" s="214">
        <v>2305339</v>
      </c>
      <c r="D53" s="215">
        <v>29969.41</v>
      </c>
      <c r="E53" s="215">
        <v>13832.03</v>
      </c>
      <c r="F53" s="214">
        <v>0</v>
      </c>
      <c r="G53" s="214">
        <v>0</v>
      </c>
      <c r="H53" s="214">
        <v>461.06</v>
      </c>
      <c r="I53" s="214">
        <v>0</v>
      </c>
      <c r="J53" s="214">
        <v>0</v>
      </c>
      <c r="K53" s="214">
        <v>461.06</v>
      </c>
      <c r="L53" s="214">
        <v>0</v>
      </c>
    </row>
    <row r="54" spans="1:12" ht="13.5" thickBot="1">
      <c r="A54" s="213" t="s">
        <v>614</v>
      </c>
      <c r="B54" s="213" t="s">
        <v>529</v>
      </c>
      <c r="C54" s="214">
        <v>1544653</v>
      </c>
      <c r="D54" s="215">
        <v>20080.49</v>
      </c>
      <c r="E54" s="215">
        <v>9267.92</v>
      </c>
      <c r="F54" s="215">
        <v>-10812.57</v>
      </c>
      <c r="G54" s="214">
        <v>0</v>
      </c>
      <c r="H54" s="214">
        <v>0</v>
      </c>
      <c r="I54" s="214">
        <v>0</v>
      </c>
      <c r="J54" s="214">
        <v>0</v>
      </c>
      <c r="K54" s="215">
        <v>-10812.57</v>
      </c>
      <c r="L54" s="214">
        <v>0</v>
      </c>
    </row>
    <row r="55" spans="1:12" ht="13.5" thickBot="1">
      <c r="A55" s="213" t="s">
        <v>616</v>
      </c>
      <c r="B55" s="213" t="s">
        <v>526</v>
      </c>
      <c r="C55" s="214">
        <v>1763240</v>
      </c>
      <c r="D55" s="215">
        <v>28211.84</v>
      </c>
      <c r="E55" s="215">
        <v>81990.66</v>
      </c>
      <c r="F55" s="214">
        <v>0</v>
      </c>
      <c r="G55" s="214">
        <v>0</v>
      </c>
      <c r="H55" s="214">
        <v>176.32</v>
      </c>
      <c r="I55" s="214">
        <v>0</v>
      </c>
      <c r="J55" s="214">
        <v>0</v>
      </c>
      <c r="K55" s="214">
        <v>176.32</v>
      </c>
      <c r="L55" s="214">
        <v>0</v>
      </c>
    </row>
    <row r="56" spans="1:12" ht="13.5" thickBot="1">
      <c r="A56" s="213" t="s">
        <v>616</v>
      </c>
      <c r="B56" s="213" t="s">
        <v>529</v>
      </c>
      <c r="C56" s="214">
        <v>787024</v>
      </c>
      <c r="D56" s="215">
        <v>12592.38</v>
      </c>
      <c r="E56" s="215">
        <v>36596.62</v>
      </c>
      <c r="F56" s="215">
        <v>24004.24</v>
      </c>
      <c r="G56" s="214">
        <v>0</v>
      </c>
      <c r="H56" s="214">
        <v>0</v>
      </c>
      <c r="I56" s="214">
        <v>0</v>
      </c>
      <c r="J56" s="214">
        <v>0</v>
      </c>
      <c r="K56" s="215">
        <v>24004.24</v>
      </c>
      <c r="L56" s="214">
        <v>0</v>
      </c>
    </row>
    <row r="57" spans="1:12" ht="23.25" thickBot="1">
      <c r="A57" s="213" t="s">
        <v>618</v>
      </c>
      <c r="B57" s="213" t="s">
        <v>529</v>
      </c>
      <c r="C57" s="214">
        <v>179818</v>
      </c>
      <c r="D57" s="215">
        <v>8990.9</v>
      </c>
      <c r="E57" s="215">
        <v>20085.67</v>
      </c>
      <c r="F57" s="215">
        <v>11094.77</v>
      </c>
      <c r="G57" s="214">
        <v>0</v>
      </c>
      <c r="H57" s="214">
        <v>0</v>
      </c>
      <c r="I57" s="214">
        <v>0</v>
      </c>
      <c r="J57" s="214">
        <v>0</v>
      </c>
      <c r="K57" s="215">
        <v>11094.77</v>
      </c>
      <c r="L57" s="214">
        <v>0</v>
      </c>
    </row>
    <row r="58" spans="1:12" ht="13.5" thickBot="1">
      <c r="A58" s="213" t="s">
        <v>620</v>
      </c>
      <c r="B58" s="213" t="s">
        <v>526</v>
      </c>
      <c r="C58" s="214">
        <v>2052364</v>
      </c>
      <c r="D58" s="215">
        <v>2102646.92</v>
      </c>
      <c r="E58" s="215">
        <v>1953440.06</v>
      </c>
      <c r="F58" s="214">
        <v>0</v>
      </c>
      <c r="G58" s="214">
        <v>0</v>
      </c>
      <c r="H58" s="215">
        <v>47204.38</v>
      </c>
      <c r="I58" s="214">
        <v>0</v>
      </c>
      <c r="J58" s="214">
        <v>0</v>
      </c>
      <c r="K58" s="215">
        <v>47204.38</v>
      </c>
      <c r="L58" s="215">
        <v>24628.37</v>
      </c>
    </row>
    <row r="59" spans="1:12" ht="13.5" thickBot="1">
      <c r="A59" s="213" t="s">
        <v>620</v>
      </c>
      <c r="B59" s="213" t="s">
        <v>529</v>
      </c>
      <c r="C59" s="214">
        <v>887018</v>
      </c>
      <c r="D59" s="215">
        <v>908749.94</v>
      </c>
      <c r="E59" s="215">
        <v>844263.73</v>
      </c>
      <c r="F59" s="215">
        <v>-64486.21</v>
      </c>
      <c r="G59" s="214">
        <v>0</v>
      </c>
      <c r="H59" s="214">
        <v>0</v>
      </c>
      <c r="I59" s="214">
        <v>0</v>
      </c>
      <c r="J59" s="214">
        <v>0</v>
      </c>
      <c r="K59" s="215">
        <v>-64486.21</v>
      </c>
      <c r="L59" s="215">
        <v>10644.21</v>
      </c>
    </row>
    <row r="60" spans="1:12" ht="13.5" thickBot="1">
      <c r="A60" s="213" t="s">
        <v>622</v>
      </c>
      <c r="B60" s="213" t="s">
        <v>529</v>
      </c>
      <c r="C60" s="214">
        <v>15557</v>
      </c>
      <c r="D60" s="215">
        <v>24547.39</v>
      </c>
      <c r="E60" s="215">
        <v>1347.24</v>
      </c>
      <c r="F60" s="215">
        <v>-23200.15</v>
      </c>
      <c r="G60" s="214">
        <v>0</v>
      </c>
      <c r="H60" s="214">
        <v>0</v>
      </c>
      <c r="I60" s="214">
        <v>0</v>
      </c>
      <c r="J60" s="214">
        <v>0</v>
      </c>
      <c r="K60" s="215">
        <v>-23200.15</v>
      </c>
      <c r="L60" s="214">
        <v>0</v>
      </c>
    </row>
    <row r="61" spans="1:12" ht="13.5" thickBot="1">
      <c r="A61" s="213" t="s">
        <v>624</v>
      </c>
      <c r="B61" s="213" t="s">
        <v>529</v>
      </c>
      <c r="C61" s="214">
        <v>438277</v>
      </c>
      <c r="D61" s="215">
        <v>87655.4</v>
      </c>
      <c r="E61" s="215">
        <v>87655.4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</row>
    <row r="62" spans="1:12" ht="13.5" thickBot="1">
      <c r="A62" s="213" t="s">
        <v>626</v>
      </c>
      <c r="B62" s="213" t="s">
        <v>529</v>
      </c>
      <c r="C62" s="214">
        <v>102217</v>
      </c>
      <c r="D62" s="215">
        <v>106428.34</v>
      </c>
      <c r="E62" s="215">
        <v>16354.72</v>
      </c>
      <c r="F62" s="215">
        <v>-90073.62</v>
      </c>
      <c r="G62" s="214">
        <v>0</v>
      </c>
      <c r="H62" s="214">
        <v>0</v>
      </c>
      <c r="I62" s="214">
        <v>0</v>
      </c>
      <c r="J62" s="214">
        <v>0</v>
      </c>
      <c r="K62" s="215">
        <v>-90073.62</v>
      </c>
      <c r="L62" s="214">
        <v>0</v>
      </c>
    </row>
    <row r="63" spans="1:12" ht="13.5" thickBot="1">
      <c r="A63" s="213" t="s">
        <v>628</v>
      </c>
      <c r="B63" s="213" t="s">
        <v>526</v>
      </c>
      <c r="C63" s="214">
        <v>84867</v>
      </c>
      <c r="D63" s="215">
        <v>97223.64</v>
      </c>
      <c r="E63" s="215">
        <v>52362.94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</row>
    <row r="64" spans="1:12" ht="13.5" thickBot="1">
      <c r="A64" s="213" t="s">
        <v>630</v>
      </c>
      <c r="B64" s="213" t="s">
        <v>526</v>
      </c>
      <c r="C64" s="214">
        <v>834770</v>
      </c>
      <c r="D64" s="215">
        <v>511296.63</v>
      </c>
      <c r="E64" s="215">
        <v>250431</v>
      </c>
      <c r="F64" s="214">
        <v>0</v>
      </c>
      <c r="G64" s="214">
        <v>0</v>
      </c>
      <c r="H64" s="214">
        <v>0</v>
      </c>
      <c r="I64" s="214">
        <v>0</v>
      </c>
      <c r="J64" s="214">
        <v>0</v>
      </c>
      <c r="K64" s="214">
        <v>0</v>
      </c>
      <c r="L64" s="214">
        <v>0</v>
      </c>
    </row>
    <row r="65" spans="1:12" ht="13.5" thickBot="1">
      <c r="A65" s="213" t="s">
        <v>632</v>
      </c>
      <c r="B65" s="213" t="s">
        <v>526</v>
      </c>
      <c r="C65" s="214">
        <v>171699</v>
      </c>
      <c r="D65" s="215">
        <v>73830.57</v>
      </c>
      <c r="E65" s="215">
        <v>4790.4</v>
      </c>
      <c r="F65" s="214">
        <v>0</v>
      </c>
      <c r="G65" s="214">
        <v>0</v>
      </c>
      <c r="H65" s="214">
        <v>-17.17</v>
      </c>
      <c r="I65" s="214">
        <v>0</v>
      </c>
      <c r="J65" s="214">
        <v>0</v>
      </c>
      <c r="K65" s="214">
        <v>-17.17</v>
      </c>
      <c r="L65" s="214">
        <v>0</v>
      </c>
    </row>
    <row r="66" spans="1:12" ht="13.5" thickBot="1">
      <c r="A66" s="213" t="s">
        <v>634</v>
      </c>
      <c r="B66" s="213" t="s">
        <v>529</v>
      </c>
      <c r="C66" s="214">
        <v>9391</v>
      </c>
      <c r="D66" s="215">
        <v>2729.96</v>
      </c>
      <c r="E66" s="215">
        <v>2116.73</v>
      </c>
      <c r="F66" s="214">
        <v>-613.23</v>
      </c>
      <c r="G66" s="214">
        <v>0</v>
      </c>
      <c r="H66" s="214">
        <v>0</v>
      </c>
      <c r="I66" s="214">
        <v>0</v>
      </c>
      <c r="J66" s="214">
        <v>0</v>
      </c>
      <c r="K66" s="214">
        <v>-613.23</v>
      </c>
      <c r="L66" s="214">
        <v>0</v>
      </c>
    </row>
    <row r="67" spans="1:12" ht="13.5" thickBot="1">
      <c r="A67" s="213" t="s">
        <v>636</v>
      </c>
      <c r="B67" s="213" t="s">
        <v>529</v>
      </c>
      <c r="C67" s="214">
        <v>10546</v>
      </c>
      <c r="D67" s="215">
        <v>3691.1</v>
      </c>
      <c r="E67" s="215">
        <v>5273</v>
      </c>
      <c r="F67" s="215">
        <v>1581.9</v>
      </c>
      <c r="G67" s="214">
        <v>0</v>
      </c>
      <c r="H67" s="214">
        <v>0</v>
      </c>
      <c r="I67" s="214">
        <v>0</v>
      </c>
      <c r="J67" s="214">
        <v>0</v>
      </c>
      <c r="K67" s="215">
        <v>1581.9</v>
      </c>
      <c r="L67" s="214">
        <v>0</v>
      </c>
    </row>
    <row r="68" spans="1:12" ht="13.5" thickBot="1">
      <c r="A68" s="339" t="s">
        <v>116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1"/>
    </row>
    <row r="69" spans="1:12" ht="13.5" thickBot="1">
      <c r="A69" s="213" t="s">
        <v>527</v>
      </c>
      <c r="B69" s="213" t="s">
        <v>526</v>
      </c>
      <c r="C69" s="214">
        <v>45488</v>
      </c>
      <c r="D69" s="215">
        <v>17467.39</v>
      </c>
      <c r="E69" s="215">
        <v>18286.18</v>
      </c>
      <c r="F69" s="214">
        <v>0</v>
      </c>
      <c r="G69" s="214">
        <v>0</v>
      </c>
      <c r="H69" s="214">
        <v>-36.39</v>
      </c>
      <c r="I69" s="214">
        <v>0</v>
      </c>
      <c r="J69" s="214">
        <v>0</v>
      </c>
      <c r="K69" s="214">
        <v>-36.39</v>
      </c>
      <c r="L69" s="214">
        <v>0</v>
      </c>
    </row>
    <row r="70" spans="1:12" ht="13.5" thickBot="1">
      <c r="A70" s="213" t="s">
        <v>528</v>
      </c>
      <c r="B70" s="213" t="s">
        <v>526</v>
      </c>
      <c r="C70" s="214">
        <v>327739</v>
      </c>
      <c r="D70" s="215">
        <v>115382.86</v>
      </c>
      <c r="E70" s="215">
        <v>129784.64</v>
      </c>
      <c r="F70" s="214">
        <v>0</v>
      </c>
      <c r="G70" s="214">
        <v>0</v>
      </c>
      <c r="H70" s="214">
        <v>0</v>
      </c>
      <c r="I70" s="214">
        <v>0</v>
      </c>
      <c r="J70" s="214">
        <v>0</v>
      </c>
      <c r="K70" s="214">
        <v>0</v>
      </c>
      <c r="L70" s="214">
        <v>0</v>
      </c>
    </row>
    <row r="71" spans="1:12" ht="13.5" thickBot="1">
      <c r="A71" s="213" t="s">
        <v>528</v>
      </c>
      <c r="B71" s="213" t="s">
        <v>529</v>
      </c>
      <c r="C71" s="214">
        <v>121467</v>
      </c>
      <c r="D71" s="215">
        <v>42763.33</v>
      </c>
      <c r="E71" s="215">
        <v>48100.93</v>
      </c>
      <c r="F71" s="215">
        <v>5337.6</v>
      </c>
      <c r="G71" s="214">
        <v>0</v>
      </c>
      <c r="H71" s="214">
        <v>0</v>
      </c>
      <c r="I71" s="214">
        <v>0</v>
      </c>
      <c r="J71" s="214">
        <v>0</v>
      </c>
      <c r="K71" s="215">
        <v>5337.6</v>
      </c>
      <c r="L71" s="214">
        <v>0</v>
      </c>
    </row>
    <row r="72" spans="1:12" ht="13.5" thickBot="1">
      <c r="A72" s="213" t="s">
        <v>530</v>
      </c>
      <c r="B72" s="213" t="s">
        <v>526</v>
      </c>
      <c r="C72" s="214">
        <v>473486</v>
      </c>
      <c r="D72" s="215">
        <v>164259.06</v>
      </c>
      <c r="E72" s="215">
        <v>188447.43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</row>
    <row r="73" spans="1:12" ht="13.5" thickBot="1">
      <c r="A73" s="213" t="s">
        <v>530</v>
      </c>
      <c r="B73" s="213" t="s">
        <v>529</v>
      </c>
      <c r="C73" s="214">
        <v>234495</v>
      </c>
      <c r="D73" s="215">
        <v>81349.66</v>
      </c>
      <c r="E73" s="215">
        <v>93329.01</v>
      </c>
      <c r="F73" s="215">
        <v>11979.35</v>
      </c>
      <c r="G73" s="214">
        <v>0</v>
      </c>
      <c r="H73" s="214">
        <v>0</v>
      </c>
      <c r="I73" s="214">
        <v>0</v>
      </c>
      <c r="J73" s="214">
        <v>0</v>
      </c>
      <c r="K73" s="215">
        <v>11979.35</v>
      </c>
      <c r="L73" s="214">
        <v>0</v>
      </c>
    </row>
    <row r="74" spans="1:12" ht="13.5" thickBot="1">
      <c r="A74" s="213" t="s">
        <v>531</v>
      </c>
      <c r="B74" s="213" t="s">
        <v>526</v>
      </c>
      <c r="C74" s="214">
        <v>889981</v>
      </c>
      <c r="D74" s="215">
        <v>307233</v>
      </c>
      <c r="E74" s="215">
        <v>353144.46</v>
      </c>
      <c r="F74" s="21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</row>
    <row r="75" spans="1:12" ht="13.5" thickBot="1">
      <c r="A75" s="213" t="s">
        <v>531</v>
      </c>
      <c r="B75" s="213" t="s">
        <v>529</v>
      </c>
      <c r="C75" s="214">
        <v>117071</v>
      </c>
      <c r="D75" s="215">
        <v>40312.57</v>
      </c>
      <c r="E75" s="215">
        <v>46453.77</v>
      </c>
      <c r="F75" s="215">
        <v>6141.2</v>
      </c>
      <c r="G75" s="214">
        <v>0</v>
      </c>
      <c r="H75" s="214">
        <v>0</v>
      </c>
      <c r="I75" s="214">
        <v>0</v>
      </c>
      <c r="J75" s="214">
        <v>0</v>
      </c>
      <c r="K75" s="215">
        <v>6141.2</v>
      </c>
      <c r="L75" s="214">
        <v>0</v>
      </c>
    </row>
    <row r="76" spans="1:12" ht="13.5" thickBot="1">
      <c r="A76" s="213" t="s">
        <v>532</v>
      </c>
      <c r="B76" s="213" t="s">
        <v>526</v>
      </c>
      <c r="C76" s="214">
        <v>303766</v>
      </c>
      <c r="D76" s="215">
        <v>129859.97</v>
      </c>
      <c r="E76" s="215">
        <v>150151.53</v>
      </c>
      <c r="F76" s="214">
        <v>0</v>
      </c>
      <c r="G76" s="214">
        <v>0</v>
      </c>
      <c r="H76" s="214">
        <v>30.37</v>
      </c>
      <c r="I76" s="214">
        <v>0</v>
      </c>
      <c r="J76" s="214">
        <v>0</v>
      </c>
      <c r="K76" s="214">
        <v>30.37</v>
      </c>
      <c r="L76" s="214">
        <v>0</v>
      </c>
    </row>
    <row r="77" spans="1:12" ht="13.5" thickBot="1">
      <c r="A77" s="213" t="s">
        <v>532</v>
      </c>
      <c r="B77" s="213" t="s">
        <v>529</v>
      </c>
      <c r="C77" s="214">
        <v>318264</v>
      </c>
      <c r="D77" s="215">
        <v>136057.87</v>
      </c>
      <c r="E77" s="215">
        <v>157317.9</v>
      </c>
      <c r="F77" s="215">
        <v>21260.03</v>
      </c>
      <c r="G77" s="214">
        <v>0</v>
      </c>
      <c r="H77" s="214">
        <v>0</v>
      </c>
      <c r="I77" s="214">
        <v>0</v>
      </c>
      <c r="J77" s="214">
        <v>0</v>
      </c>
      <c r="K77" s="215">
        <v>21260.03</v>
      </c>
      <c r="L77" s="214">
        <v>0</v>
      </c>
    </row>
    <row r="78" spans="1:12" ht="13.5" thickBot="1">
      <c r="A78" s="213" t="s">
        <v>533</v>
      </c>
      <c r="B78" s="213" t="s">
        <v>526</v>
      </c>
      <c r="C78" s="214">
        <v>503115</v>
      </c>
      <c r="D78" s="215">
        <v>259818.81</v>
      </c>
      <c r="E78" s="215">
        <v>297340.97</v>
      </c>
      <c r="F78" s="214">
        <v>0</v>
      </c>
      <c r="G78" s="214">
        <v>0</v>
      </c>
      <c r="H78" s="215">
        <v>1509.35</v>
      </c>
      <c r="I78" s="214">
        <v>0</v>
      </c>
      <c r="J78" s="214">
        <v>0</v>
      </c>
      <c r="K78" s="215">
        <v>1509.35</v>
      </c>
      <c r="L78" s="214">
        <v>0</v>
      </c>
    </row>
    <row r="79" spans="1:12" ht="13.5" thickBot="1">
      <c r="A79" s="213" t="s">
        <v>533</v>
      </c>
      <c r="B79" s="213" t="s">
        <v>529</v>
      </c>
      <c r="C79" s="214">
        <v>134092</v>
      </c>
      <c r="D79" s="215">
        <v>69191.47</v>
      </c>
      <c r="E79" s="215">
        <v>79248.37</v>
      </c>
      <c r="F79" s="215">
        <v>10056.9</v>
      </c>
      <c r="G79" s="214">
        <v>0</v>
      </c>
      <c r="H79" s="214">
        <v>0</v>
      </c>
      <c r="I79" s="214">
        <v>0</v>
      </c>
      <c r="J79" s="214">
        <v>0</v>
      </c>
      <c r="K79" s="215">
        <v>10056.9</v>
      </c>
      <c r="L79" s="214">
        <v>0</v>
      </c>
    </row>
    <row r="80" spans="1:12" ht="13.5" thickBot="1">
      <c r="A80" s="213" t="s">
        <v>534</v>
      </c>
      <c r="B80" s="213" t="s">
        <v>526</v>
      </c>
      <c r="C80" s="214">
        <v>511882</v>
      </c>
      <c r="D80" s="215">
        <v>262743.39</v>
      </c>
      <c r="E80" s="215">
        <v>302931.77</v>
      </c>
      <c r="F80" s="214">
        <v>0</v>
      </c>
      <c r="G80" s="214">
        <v>0</v>
      </c>
      <c r="H80" s="214">
        <v>0</v>
      </c>
      <c r="I80" s="214">
        <v>0</v>
      </c>
      <c r="J80" s="214">
        <v>0</v>
      </c>
      <c r="K80" s="214">
        <v>0</v>
      </c>
      <c r="L80" s="214">
        <v>0</v>
      </c>
    </row>
    <row r="81" spans="1:12" ht="13.5" thickBot="1">
      <c r="A81" s="213" t="s">
        <v>534</v>
      </c>
      <c r="B81" s="213" t="s">
        <v>529</v>
      </c>
      <c r="C81" s="214">
        <v>108464</v>
      </c>
      <c r="D81" s="215">
        <v>55468.48</v>
      </c>
      <c r="E81" s="215">
        <v>64189</v>
      </c>
      <c r="F81" s="215">
        <v>8720.52</v>
      </c>
      <c r="G81" s="214">
        <v>0</v>
      </c>
      <c r="H81" s="214">
        <v>0</v>
      </c>
      <c r="I81" s="214">
        <v>0</v>
      </c>
      <c r="J81" s="214">
        <v>0</v>
      </c>
      <c r="K81" s="215">
        <v>8720.52</v>
      </c>
      <c r="L81" s="214">
        <v>0</v>
      </c>
    </row>
    <row r="82" spans="1:12" ht="13.5" thickBot="1">
      <c r="A82" s="213" t="s">
        <v>535</v>
      </c>
      <c r="B82" s="213" t="s">
        <v>526</v>
      </c>
      <c r="C82" s="214">
        <v>176153</v>
      </c>
      <c r="D82" s="215">
        <v>89145.15</v>
      </c>
      <c r="E82" s="215">
        <v>103049.51</v>
      </c>
      <c r="F82" s="214">
        <v>0</v>
      </c>
      <c r="G82" s="214">
        <v>0</v>
      </c>
      <c r="H82" s="214">
        <v>0</v>
      </c>
      <c r="I82" s="214">
        <v>0</v>
      </c>
      <c r="J82" s="214">
        <v>0</v>
      </c>
      <c r="K82" s="214">
        <v>0</v>
      </c>
      <c r="L82" s="214">
        <v>0</v>
      </c>
    </row>
    <row r="83" spans="1:12" ht="13.5" thickBot="1">
      <c r="A83" s="213" t="s">
        <v>536</v>
      </c>
      <c r="B83" s="213" t="s">
        <v>526</v>
      </c>
      <c r="C83" s="214">
        <v>374243</v>
      </c>
      <c r="D83" s="215">
        <v>217172.08</v>
      </c>
      <c r="E83" s="215">
        <v>257516.61</v>
      </c>
      <c r="F83" s="214">
        <v>0</v>
      </c>
      <c r="G83" s="214">
        <v>0</v>
      </c>
      <c r="H83" s="214">
        <v>0</v>
      </c>
      <c r="I83" s="214">
        <v>0</v>
      </c>
      <c r="J83" s="214">
        <v>0</v>
      </c>
      <c r="K83" s="214">
        <v>0</v>
      </c>
      <c r="L83" s="214">
        <v>0</v>
      </c>
    </row>
    <row r="84" spans="1:12" ht="13.5" thickBot="1">
      <c r="A84" s="213" t="s">
        <v>537</v>
      </c>
      <c r="B84" s="213" t="s">
        <v>526</v>
      </c>
      <c r="C84" s="214">
        <v>331738</v>
      </c>
      <c r="D84" s="215">
        <v>205736.17</v>
      </c>
      <c r="E84" s="215">
        <v>259021.03</v>
      </c>
      <c r="F84" s="214">
        <v>0</v>
      </c>
      <c r="G84" s="214">
        <v>0</v>
      </c>
      <c r="H84" s="214">
        <v>0</v>
      </c>
      <c r="I84" s="214">
        <v>0</v>
      </c>
      <c r="J84" s="214">
        <v>0</v>
      </c>
      <c r="K84" s="214">
        <v>0</v>
      </c>
      <c r="L84" s="214">
        <v>0</v>
      </c>
    </row>
    <row r="85" spans="1:12" ht="13.5" thickBot="1">
      <c r="A85" s="213" t="s">
        <v>538</v>
      </c>
      <c r="B85" s="213" t="s">
        <v>526</v>
      </c>
      <c r="C85" s="214">
        <v>42732</v>
      </c>
      <c r="D85" s="215">
        <v>30299.18</v>
      </c>
      <c r="E85" s="215">
        <v>37578.52</v>
      </c>
      <c r="F85" s="214">
        <v>0</v>
      </c>
      <c r="G85" s="214">
        <v>0</v>
      </c>
      <c r="H85" s="214">
        <v>-534.15</v>
      </c>
      <c r="I85" s="214">
        <v>0</v>
      </c>
      <c r="J85" s="214">
        <v>0</v>
      </c>
      <c r="K85" s="214">
        <v>-534.15</v>
      </c>
      <c r="L85" s="214">
        <v>0</v>
      </c>
    </row>
    <row r="86" spans="1:12" ht="13.5" thickBot="1">
      <c r="A86" s="213" t="s">
        <v>539</v>
      </c>
      <c r="B86" s="213" t="s">
        <v>526</v>
      </c>
      <c r="C86" s="214">
        <v>123843</v>
      </c>
      <c r="D86" s="215">
        <v>109394.45</v>
      </c>
      <c r="E86" s="215">
        <v>120994.61</v>
      </c>
      <c r="F86" s="214">
        <v>0</v>
      </c>
      <c r="G86" s="214">
        <v>0</v>
      </c>
      <c r="H86" s="215">
        <v>-1424.2</v>
      </c>
      <c r="I86" s="214">
        <v>0</v>
      </c>
      <c r="J86" s="214">
        <v>0</v>
      </c>
      <c r="K86" s="215">
        <v>-1424.2</v>
      </c>
      <c r="L86" s="214">
        <v>0</v>
      </c>
    </row>
    <row r="87" spans="1:12" ht="13.5" thickBot="1">
      <c r="A87" s="212" t="s">
        <v>643</v>
      </c>
      <c r="B87" s="212">
        <v>71</v>
      </c>
      <c r="C87" s="213"/>
      <c r="D87" s="216">
        <v>14686536.84</v>
      </c>
      <c r="E87" s="216">
        <v>11739595.76</v>
      </c>
      <c r="F87" s="216">
        <v>-1972979.85</v>
      </c>
      <c r="G87" s="276">
        <v>0</v>
      </c>
      <c r="H87" s="216">
        <v>147592.43</v>
      </c>
      <c r="I87" s="276">
        <v>0</v>
      </c>
      <c r="J87" s="276">
        <v>0</v>
      </c>
      <c r="K87" s="216">
        <v>-1825387.42</v>
      </c>
      <c r="L87" s="216">
        <v>196747.72</v>
      </c>
    </row>
    <row r="88" spans="1:12" ht="13.5" thickBot="1">
      <c r="A88" s="339" t="s">
        <v>472</v>
      </c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1"/>
    </row>
    <row r="89" spans="1:12" ht="13.5" customHeight="1" thickBot="1">
      <c r="A89" s="213" t="s">
        <v>552</v>
      </c>
      <c r="B89" s="213" t="s">
        <v>529</v>
      </c>
      <c r="C89" s="214">
        <v>28397</v>
      </c>
      <c r="D89" s="215">
        <v>1079.09</v>
      </c>
      <c r="E89" s="214">
        <v>0</v>
      </c>
      <c r="F89" s="215">
        <v>-1079.09</v>
      </c>
      <c r="G89" s="214">
        <v>0</v>
      </c>
      <c r="H89" s="214">
        <v>0</v>
      </c>
      <c r="I89" s="214">
        <v>0</v>
      </c>
      <c r="J89" s="214">
        <v>0</v>
      </c>
      <c r="K89" s="215">
        <v>-1079.09</v>
      </c>
      <c r="L89" s="214">
        <v>0</v>
      </c>
    </row>
    <row r="90" spans="1:12" ht="13.5" thickBot="1">
      <c r="A90" s="213" t="s">
        <v>554</v>
      </c>
      <c r="B90" s="213" t="s">
        <v>529</v>
      </c>
      <c r="C90" s="214">
        <v>218242</v>
      </c>
      <c r="D90" s="215">
        <v>218242</v>
      </c>
      <c r="E90" s="215">
        <v>63508.42</v>
      </c>
      <c r="F90" s="215">
        <v>-154733.58</v>
      </c>
      <c r="G90" s="214">
        <v>0</v>
      </c>
      <c r="H90" s="214">
        <v>0</v>
      </c>
      <c r="I90" s="214">
        <v>0</v>
      </c>
      <c r="J90" s="214">
        <v>0</v>
      </c>
      <c r="K90" s="215">
        <v>-154733.58</v>
      </c>
      <c r="L90" s="214">
        <v>0</v>
      </c>
    </row>
    <row r="91" spans="1:12" ht="13.5" thickBot="1">
      <c r="A91" s="213" t="s">
        <v>556</v>
      </c>
      <c r="B91" s="213" t="s">
        <v>526</v>
      </c>
      <c r="C91" s="214">
        <v>220890</v>
      </c>
      <c r="D91" s="215">
        <v>34458.84</v>
      </c>
      <c r="E91" s="215">
        <v>62313.07</v>
      </c>
      <c r="F91" s="214">
        <v>0</v>
      </c>
      <c r="G91" s="214">
        <v>0</v>
      </c>
      <c r="H91" s="214">
        <v>-441.78</v>
      </c>
      <c r="I91" s="214">
        <v>0</v>
      </c>
      <c r="J91" s="214">
        <v>0</v>
      </c>
      <c r="K91" s="214">
        <v>-441.78</v>
      </c>
      <c r="L91" s="214">
        <v>0</v>
      </c>
    </row>
    <row r="92" spans="1:12" ht="13.5" thickBot="1">
      <c r="A92" s="213" t="s">
        <v>558</v>
      </c>
      <c r="B92" s="213" t="s">
        <v>526</v>
      </c>
      <c r="C92" s="214">
        <v>219316</v>
      </c>
      <c r="D92" s="215">
        <v>21054.34</v>
      </c>
      <c r="E92" s="215">
        <v>30024.36</v>
      </c>
      <c r="F92" s="214">
        <v>0</v>
      </c>
      <c r="G92" s="214">
        <v>0</v>
      </c>
      <c r="H92" s="215">
        <v>2237.02</v>
      </c>
      <c r="I92" s="214">
        <v>0</v>
      </c>
      <c r="J92" s="214">
        <v>0</v>
      </c>
      <c r="K92" s="215">
        <v>2237.02</v>
      </c>
      <c r="L92" s="214">
        <v>0</v>
      </c>
    </row>
    <row r="93" spans="1:12" ht="13.5" thickBot="1">
      <c r="A93" s="213" t="s">
        <v>560</v>
      </c>
      <c r="B93" s="213" t="s">
        <v>526</v>
      </c>
      <c r="C93" s="214">
        <v>794789</v>
      </c>
      <c r="D93" s="215">
        <v>99348.63</v>
      </c>
      <c r="E93" s="215">
        <v>317915.6</v>
      </c>
      <c r="F93" s="214">
        <v>0</v>
      </c>
      <c r="G93" s="214">
        <v>0</v>
      </c>
      <c r="H93" s="215">
        <v>124861.35</v>
      </c>
      <c r="I93" s="214">
        <v>0</v>
      </c>
      <c r="J93" s="214">
        <v>0</v>
      </c>
      <c r="K93" s="215">
        <v>124861.35</v>
      </c>
      <c r="L93" s="214">
        <v>0</v>
      </c>
    </row>
    <row r="94" spans="1:12" ht="13.5" thickBot="1">
      <c r="A94" s="213" t="s">
        <v>562</v>
      </c>
      <c r="B94" s="213" t="s">
        <v>526</v>
      </c>
      <c r="C94" s="214">
        <v>260054</v>
      </c>
      <c r="D94" s="215">
        <v>36407.56</v>
      </c>
      <c r="E94" s="215">
        <v>34977.26</v>
      </c>
      <c r="F94" s="214">
        <v>0</v>
      </c>
      <c r="G94" s="214">
        <v>0</v>
      </c>
      <c r="H94" s="215">
        <v>1560.32</v>
      </c>
      <c r="I94" s="214">
        <v>0</v>
      </c>
      <c r="J94" s="214">
        <v>0</v>
      </c>
      <c r="K94" s="215">
        <v>1560.32</v>
      </c>
      <c r="L94" s="214">
        <v>0</v>
      </c>
    </row>
    <row r="95" spans="1:12" ht="13.5" thickBot="1">
      <c r="A95" s="213" t="s">
        <v>564</v>
      </c>
      <c r="B95" s="213" t="s">
        <v>526</v>
      </c>
      <c r="C95" s="214">
        <v>278432</v>
      </c>
      <c r="D95" s="215">
        <v>78239.39</v>
      </c>
      <c r="E95" s="215">
        <v>125962.64</v>
      </c>
      <c r="F95" s="214">
        <v>0</v>
      </c>
      <c r="G95" s="214">
        <v>0</v>
      </c>
      <c r="H95" s="214">
        <v>-835.29</v>
      </c>
      <c r="I95" s="214">
        <v>0</v>
      </c>
      <c r="J95" s="214">
        <v>0</v>
      </c>
      <c r="K95" s="214">
        <v>-835.29</v>
      </c>
      <c r="L95" s="214">
        <v>0</v>
      </c>
    </row>
    <row r="96" spans="1:12" ht="13.5" thickBot="1">
      <c r="A96" s="213" t="s">
        <v>566</v>
      </c>
      <c r="B96" s="213" t="s">
        <v>526</v>
      </c>
      <c r="C96" s="214">
        <v>101683</v>
      </c>
      <c r="D96" s="215">
        <v>7188.99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</row>
    <row r="97" spans="1:12" ht="13.5" thickBot="1">
      <c r="A97" s="213" t="s">
        <v>566</v>
      </c>
      <c r="B97" s="213" t="s">
        <v>529</v>
      </c>
      <c r="C97" s="214">
        <v>45912</v>
      </c>
      <c r="D97" s="215">
        <v>3245.98</v>
      </c>
      <c r="E97" s="214">
        <v>0</v>
      </c>
      <c r="F97" s="215">
        <v>-3245.98</v>
      </c>
      <c r="G97" s="214">
        <v>0</v>
      </c>
      <c r="H97" s="214">
        <v>0</v>
      </c>
      <c r="I97" s="214">
        <v>0</v>
      </c>
      <c r="J97" s="214">
        <v>0</v>
      </c>
      <c r="K97" s="215">
        <v>-3245.98</v>
      </c>
      <c r="L97" s="214">
        <v>0</v>
      </c>
    </row>
    <row r="98" spans="1:12" ht="13.5" thickBot="1">
      <c r="A98" s="213" t="s">
        <v>568</v>
      </c>
      <c r="B98" s="213" t="s">
        <v>529</v>
      </c>
      <c r="C98" s="214">
        <v>291589</v>
      </c>
      <c r="D98" s="215">
        <v>47849.75</v>
      </c>
      <c r="E98" s="214">
        <v>0</v>
      </c>
      <c r="F98" s="215">
        <v>-47849.75</v>
      </c>
      <c r="G98" s="214">
        <v>0</v>
      </c>
      <c r="H98" s="214">
        <v>0</v>
      </c>
      <c r="I98" s="214">
        <v>0</v>
      </c>
      <c r="J98" s="214">
        <v>0</v>
      </c>
      <c r="K98" s="215">
        <v>-47849.75</v>
      </c>
      <c r="L98" s="214">
        <v>0</v>
      </c>
    </row>
    <row r="99" spans="1:12" ht="13.5" thickBot="1">
      <c r="A99" s="213" t="s">
        <v>570</v>
      </c>
      <c r="B99" s="213" t="s">
        <v>529</v>
      </c>
      <c r="C99" s="214">
        <v>19784</v>
      </c>
      <c r="D99" s="215">
        <v>24356.08</v>
      </c>
      <c r="E99" s="214">
        <v>0</v>
      </c>
      <c r="F99" s="215">
        <v>-24356.08</v>
      </c>
      <c r="G99" s="214">
        <v>0</v>
      </c>
      <c r="H99" s="214">
        <v>0</v>
      </c>
      <c r="I99" s="214">
        <v>0</v>
      </c>
      <c r="J99" s="214">
        <v>0</v>
      </c>
      <c r="K99" s="215">
        <v>-24356.08</v>
      </c>
      <c r="L99" s="214">
        <v>0</v>
      </c>
    </row>
    <row r="100" spans="1:12" ht="13.5" thickBot="1">
      <c r="A100" s="213" t="s">
        <v>572</v>
      </c>
      <c r="B100" s="213" t="s">
        <v>526</v>
      </c>
      <c r="C100" s="214">
        <v>7336234</v>
      </c>
      <c r="D100" s="215">
        <v>1834058.5</v>
      </c>
      <c r="E100" s="215">
        <v>1799578.2</v>
      </c>
      <c r="F100" s="214">
        <v>0</v>
      </c>
      <c r="G100" s="214">
        <v>0</v>
      </c>
      <c r="H100" s="215">
        <v>14672.47</v>
      </c>
      <c r="I100" s="214">
        <v>0</v>
      </c>
      <c r="J100" s="214">
        <v>0</v>
      </c>
      <c r="K100" s="215">
        <v>14672.47</v>
      </c>
      <c r="L100" s="214">
        <v>0</v>
      </c>
    </row>
    <row r="101" spans="1:12" ht="13.5" thickBot="1">
      <c r="A101" s="213" t="s">
        <v>572</v>
      </c>
      <c r="B101" s="213" t="s">
        <v>529</v>
      </c>
      <c r="C101" s="214">
        <v>147376</v>
      </c>
      <c r="D101" s="215">
        <v>36844</v>
      </c>
      <c r="E101" s="215">
        <v>36151.33</v>
      </c>
      <c r="F101" s="214">
        <v>-692.67</v>
      </c>
      <c r="G101" s="214">
        <v>0</v>
      </c>
      <c r="H101" s="214">
        <v>0</v>
      </c>
      <c r="I101" s="214">
        <v>0</v>
      </c>
      <c r="J101" s="214">
        <v>0</v>
      </c>
      <c r="K101" s="214">
        <v>-692.67</v>
      </c>
      <c r="L101" s="214">
        <v>0</v>
      </c>
    </row>
    <row r="102" spans="1:12" ht="13.5" thickBot="1">
      <c r="A102" s="213" t="s">
        <v>574</v>
      </c>
      <c r="B102" s="213" t="s">
        <v>526</v>
      </c>
      <c r="C102" s="214">
        <v>1003001</v>
      </c>
      <c r="D102" s="215">
        <v>267901.57</v>
      </c>
      <c r="E102" s="215">
        <v>381040.08</v>
      </c>
      <c r="F102" s="214">
        <v>0</v>
      </c>
      <c r="G102" s="214">
        <v>0</v>
      </c>
      <c r="H102" s="214">
        <v>-100.3</v>
      </c>
      <c r="I102" s="214">
        <v>0</v>
      </c>
      <c r="J102" s="214">
        <v>0</v>
      </c>
      <c r="K102" s="214">
        <v>-100.3</v>
      </c>
      <c r="L102" s="214">
        <v>0</v>
      </c>
    </row>
    <row r="103" spans="1:12" ht="13.5" thickBot="1">
      <c r="A103" s="213" t="s">
        <v>574</v>
      </c>
      <c r="B103" s="213" t="s">
        <v>529</v>
      </c>
      <c r="C103" s="214">
        <v>713994</v>
      </c>
      <c r="D103" s="215">
        <v>190707.8</v>
      </c>
      <c r="E103" s="215">
        <v>271246.32</v>
      </c>
      <c r="F103" s="215">
        <v>80538.52</v>
      </c>
      <c r="G103" s="214">
        <v>0</v>
      </c>
      <c r="H103" s="214">
        <v>0</v>
      </c>
      <c r="I103" s="214">
        <v>0</v>
      </c>
      <c r="J103" s="214">
        <v>0</v>
      </c>
      <c r="K103" s="215">
        <v>80538.52</v>
      </c>
      <c r="L103" s="214">
        <v>0</v>
      </c>
    </row>
    <row r="104" spans="1:12" ht="13.5" thickBot="1">
      <c r="A104" s="213" t="s">
        <v>576</v>
      </c>
      <c r="B104" s="213" t="s">
        <v>526</v>
      </c>
      <c r="C104" s="214">
        <v>4749245</v>
      </c>
      <c r="D104" s="215">
        <v>1106574.09</v>
      </c>
      <c r="E104" s="215">
        <v>1071904.6</v>
      </c>
      <c r="F104" s="214">
        <v>0</v>
      </c>
      <c r="G104" s="214">
        <v>0</v>
      </c>
      <c r="H104" s="215">
        <v>4274.32</v>
      </c>
      <c r="I104" s="214">
        <v>0</v>
      </c>
      <c r="J104" s="214">
        <v>0</v>
      </c>
      <c r="K104" s="215">
        <v>4274.32</v>
      </c>
      <c r="L104" s="214">
        <v>0</v>
      </c>
    </row>
    <row r="105" spans="1:12" ht="13.5" thickBot="1">
      <c r="A105" s="213" t="s">
        <v>576</v>
      </c>
      <c r="B105" s="213" t="s">
        <v>529</v>
      </c>
      <c r="C105" s="214">
        <v>2040000</v>
      </c>
      <c r="D105" s="215">
        <v>475320</v>
      </c>
      <c r="E105" s="215">
        <v>460428</v>
      </c>
      <c r="F105" s="215">
        <v>-14892</v>
      </c>
      <c r="G105" s="214">
        <v>0</v>
      </c>
      <c r="H105" s="214">
        <v>0</v>
      </c>
      <c r="I105" s="214">
        <v>0</v>
      </c>
      <c r="J105" s="214">
        <v>0</v>
      </c>
      <c r="K105" s="215">
        <v>-14892</v>
      </c>
      <c r="L105" s="214">
        <v>0</v>
      </c>
    </row>
    <row r="106" spans="1:12" ht="13.5" thickBot="1">
      <c r="A106" s="213" t="s">
        <v>578</v>
      </c>
      <c r="B106" s="213" t="s">
        <v>529</v>
      </c>
      <c r="C106" s="214">
        <v>1819124</v>
      </c>
      <c r="D106" s="215">
        <v>898647.26</v>
      </c>
      <c r="E106" s="215">
        <v>181912.4</v>
      </c>
      <c r="F106" s="215">
        <v>-716734.86</v>
      </c>
      <c r="G106" s="214">
        <v>0</v>
      </c>
      <c r="H106" s="214">
        <v>0</v>
      </c>
      <c r="I106" s="214">
        <v>0</v>
      </c>
      <c r="J106" s="214">
        <v>0</v>
      </c>
      <c r="K106" s="215">
        <v>-716734.86</v>
      </c>
      <c r="L106" s="214">
        <v>0</v>
      </c>
    </row>
    <row r="107" spans="1:12" ht="13.5" thickBot="1">
      <c r="A107" s="213" t="s">
        <v>580</v>
      </c>
      <c r="B107" s="213" t="s">
        <v>529</v>
      </c>
      <c r="C107" s="214">
        <v>457921</v>
      </c>
      <c r="D107" s="215">
        <v>154960.47</v>
      </c>
      <c r="E107" s="215">
        <v>22896.05</v>
      </c>
      <c r="F107" s="215">
        <v>-132064.42</v>
      </c>
      <c r="G107" s="214">
        <v>0</v>
      </c>
      <c r="H107" s="214">
        <v>0</v>
      </c>
      <c r="I107" s="214">
        <v>0</v>
      </c>
      <c r="J107" s="214">
        <v>0</v>
      </c>
      <c r="K107" s="215">
        <v>-132064.42</v>
      </c>
      <c r="L107" s="214">
        <v>0</v>
      </c>
    </row>
    <row r="108" spans="1:12" ht="13.5" thickBot="1">
      <c r="A108" s="213" t="s">
        <v>582</v>
      </c>
      <c r="B108" s="213" t="s">
        <v>529</v>
      </c>
      <c r="C108" s="214">
        <v>29195</v>
      </c>
      <c r="D108" s="215">
        <v>11829.81</v>
      </c>
      <c r="E108" s="215">
        <v>7006.8</v>
      </c>
      <c r="F108" s="215">
        <v>-4823.01</v>
      </c>
      <c r="G108" s="214">
        <v>0</v>
      </c>
      <c r="H108" s="214">
        <v>0</v>
      </c>
      <c r="I108" s="214">
        <v>0</v>
      </c>
      <c r="J108" s="214">
        <v>0</v>
      </c>
      <c r="K108" s="215">
        <v>-4823.01</v>
      </c>
      <c r="L108" s="214">
        <v>0</v>
      </c>
    </row>
    <row r="109" spans="1:12" ht="13.5" thickBot="1">
      <c r="A109" s="213" t="s">
        <v>584</v>
      </c>
      <c r="B109" s="213" t="s">
        <v>526</v>
      </c>
      <c r="C109" s="214">
        <v>3107093</v>
      </c>
      <c r="D109" s="215">
        <v>1066043.61</v>
      </c>
      <c r="E109" s="215">
        <v>88552.15</v>
      </c>
      <c r="F109" s="214">
        <v>0</v>
      </c>
      <c r="G109" s="214">
        <v>0</v>
      </c>
      <c r="H109" s="215">
        <v>-35731.57</v>
      </c>
      <c r="I109" s="214">
        <v>0</v>
      </c>
      <c r="J109" s="214">
        <v>0</v>
      </c>
      <c r="K109" s="215">
        <v>-35731.57</v>
      </c>
      <c r="L109" s="214">
        <v>0</v>
      </c>
    </row>
    <row r="110" spans="1:12" ht="13.5" thickBot="1">
      <c r="A110" s="213" t="s">
        <v>584</v>
      </c>
      <c r="B110" s="213" t="s">
        <v>529</v>
      </c>
      <c r="C110" s="214">
        <v>100926</v>
      </c>
      <c r="D110" s="215">
        <v>34627.71</v>
      </c>
      <c r="E110" s="215">
        <v>2876.39</v>
      </c>
      <c r="F110" s="215">
        <v>-31751.32</v>
      </c>
      <c r="G110" s="214">
        <v>0</v>
      </c>
      <c r="H110" s="214">
        <v>0</v>
      </c>
      <c r="I110" s="214">
        <v>0</v>
      </c>
      <c r="J110" s="214">
        <v>0</v>
      </c>
      <c r="K110" s="215">
        <v>-31751.32</v>
      </c>
      <c r="L110" s="214">
        <v>0</v>
      </c>
    </row>
    <row r="111" spans="1:12" ht="13.5" thickBot="1">
      <c r="A111" s="213" t="s">
        <v>586</v>
      </c>
      <c r="B111" s="213" t="s">
        <v>529</v>
      </c>
      <c r="C111" s="214">
        <v>157426</v>
      </c>
      <c r="D111" s="215">
        <v>15742.6</v>
      </c>
      <c r="E111" s="215">
        <v>9602.99</v>
      </c>
      <c r="F111" s="215">
        <v>-6139.61</v>
      </c>
      <c r="G111" s="214">
        <v>0</v>
      </c>
      <c r="H111" s="214">
        <v>0</v>
      </c>
      <c r="I111" s="214">
        <v>0</v>
      </c>
      <c r="J111" s="214">
        <v>0</v>
      </c>
      <c r="K111" s="215">
        <v>-6139.61</v>
      </c>
      <c r="L111" s="214">
        <v>0</v>
      </c>
    </row>
    <row r="112" spans="1:12" ht="13.5" thickBot="1">
      <c r="A112" s="213" t="s">
        <v>588</v>
      </c>
      <c r="B112" s="213" t="s">
        <v>526</v>
      </c>
      <c r="C112" s="214">
        <v>187870</v>
      </c>
      <c r="D112" s="215">
        <v>103234.57</v>
      </c>
      <c r="E112" s="215">
        <v>5636.1</v>
      </c>
      <c r="F112" s="214">
        <v>0</v>
      </c>
      <c r="G112" s="214">
        <v>0</v>
      </c>
      <c r="H112" s="214">
        <v>0</v>
      </c>
      <c r="I112" s="214">
        <v>0</v>
      </c>
      <c r="J112" s="214">
        <v>0</v>
      </c>
      <c r="K112" s="214">
        <v>0</v>
      </c>
      <c r="L112" s="214">
        <v>0</v>
      </c>
    </row>
    <row r="113" spans="1:12" ht="13.5" thickBot="1">
      <c r="A113" s="213" t="s">
        <v>590</v>
      </c>
      <c r="B113" s="213" t="s">
        <v>526</v>
      </c>
      <c r="C113" s="214">
        <v>43520</v>
      </c>
      <c r="D113" s="215">
        <v>10492.67</v>
      </c>
      <c r="E113" s="215">
        <v>1305.6</v>
      </c>
      <c r="F113" s="214">
        <v>0</v>
      </c>
      <c r="G113" s="214">
        <v>0</v>
      </c>
      <c r="H113" s="214">
        <v>0</v>
      </c>
      <c r="I113" s="214">
        <v>0</v>
      </c>
      <c r="J113" s="214">
        <v>0</v>
      </c>
      <c r="K113" s="214">
        <v>0</v>
      </c>
      <c r="L113" s="214">
        <v>0</v>
      </c>
    </row>
    <row r="114" spans="1:12" ht="13.5" thickBot="1">
      <c r="A114" s="213" t="s">
        <v>592</v>
      </c>
      <c r="B114" s="213" t="s">
        <v>526</v>
      </c>
      <c r="C114" s="214">
        <v>11842</v>
      </c>
      <c r="D114" s="215">
        <v>13203.83</v>
      </c>
      <c r="E114" s="214">
        <v>28.42</v>
      </c>
      <c r="F114" s="214">
        <v>0</v>
      </c>
      <c r="G114" s="214">
        <v>0</v>
      </c>
      <c r="H114" s="214">
        <v>0</v>
      </c>
      <c r="I114" s="214">
        <v>0</v>
      </c>
      <c r="J114" s="214">
        <v>0</v>
      </c>
      <c r="K114" s="214">
        <v>0</v>
      </c>
      <c r="L114" s="214">
        <v>0</v>
      </c>
    </row>
    <row r="115" spans="1:12" ht="13.5" thickBot="1">
      <c r="A115" s="213" t="s">
        <v>594</v>
      </c>
      <c r="B115" s="213" t="s">
        <v>526</v>
      </c>
      <c r="C115" s="214">
        <v>6578</v>
      </c>
      <c r="D115" s="215">
        <v>5518.94</v>
      </c>
      <c r="E115" s="215">
        <v>2843.01</v>
      </c>
      <c r="F115" s="214">
        <v>0</v>
      </c>
      <c r="G115" s="214">
        <v>0</v>
      </c>
      <c r="H115" s="214">
        <v>0</v>
      </c>
      <c r="I115" s="214">
        <v>0</v>
      </c>
      <c r="J115" s="214">
        <v>0</v>
      </c>
      <c r="K115" s="214">
        <v>0</v>
      </c>
      <c r="L115" s="214">
        <v>0</v>
      </c>
    </row>
    <row r="116" spans="1:12" ht="13.5" thickBot="1">
      <c r="A116" s="213" t="s">
        <v>596</v>
      </c>
      <c r="B116" s="213" t="s">
        <v>529</v>
      </c>
      <c r="C116" s="214">
        <v>373307</v>
      </c>
      <c r="D116" s="215">
        <v>261314.9</v>
      </c>
      <c r="E116" s="215">
        <v>149322.8</v>
      </c>
      <c r="F116" s="215">
        <v>-111992.1</v>
      </c>
      <c r="G116" s="214">
        <v>0</v>
      </c>
      <c r="H116" s="214">
        <v>0</v>
      </c>
      <c r="I116" s="214">
        <v>0</v>
      </c>
      <c r="J116" s="214">
        <v>0</v>
      </c>
      <c r="K116" s="215">
        <v>-111992.1</v>
      </c>
      <c r="L116" s="214">
        <v>0</v>
      </c>
    </row>
    <row r="117" spans="1:12" ht="13.5" thickBot="1">
      <c r="A117" s="213" t="s">
        <v>598</v>
      </c>
      <c r="B117" s="213" t="s">
        <v>529</v>
      </c>
      <c r="C117" s="214">
        <v>20364</v>
      </c>
      <c r="D117" s="215">
        <v>10827.54</v>
      </c>
      <c r="E117" s="214">
        <v>0</v>
      </c>
      <c r="F117" s="215">
        <v>-10827.54</v>
      </c>
      <c r="G117" s="214">
        <v>0</v>
      </c>
      <c r="H117" s="214">
        <v>0</v>
      </c>
      <c r="I117" s="214">
        <v>0</v>
      </c>
      <c r="J117" s="214">
        <v>0</v>
      </c>
      <c r="K117" s="215">
        <v>-10827.54</v>
      </c>
      <c r="L117" s="214">
        <v>0</v>
      </c>
    </row>
    <row r="118" spans="1:12" ht="13.5" thickBot="1">
      <c r="A118" s="213" t="s">
        <v>600</v>
      </c>
      <c r="B118" s="213" t="s">
        <v>529</v>
      </c>
      <c r="C118" s="214">
        <v>58</v>
      </c>
      <c r="D118" s="215">
        <v>53505.58</v>
      </c>
      <c r="E118" s="215">
        <v>69567.11</v>
      </c>
      <c r="F118" s="215">
        <v>16061.53</v>
      </c>
      <c r="G118" s="214">
        <v>0</v>
      </c>
      <c r="H118" s="214">
        <v>0</v>
      </c>
      <c r="I118" s="214">
        <v>0</v>
      </c>
      <c r="J118" s="214">
        <v>0</v>
      </c>
      <c r="K118" s="215">
        <v>16061.53</v>
      </c>
      <c r="L118" s="214">
        <v>0</v>
      </c>
    </row>
    <row r="119" spans="1:12" ht="13.5" thickBot="1">
      <c r="A119" s="213" t="s">
        <v>602</v>
      </c>
      <c r="B119" s="213" t="s">
        <v>529</v>
      </c>
      <c r="C119" s="214">
        <v>52422</v>
      </c>
      <c r="D119" s="215">
        <v>228926.87</v>
      </c>
      <c r="E119" s="214">
        <v>0</v>
      </c>
      <c r="F119" s="215">
        <v>-228926.87</v>
      </c>
      <c r="G119" s="214">
        <v>0</v>
      </c>
      <c r="H119" s="214">
        <v>0</v>
      </c>
      <c r="I119" s="214">
        <v>0</v>
      </c>
      <c r="J119" s="214">
        <v>0</v>
      </c>
      <c r="K119" s="215">
        <v>-228926.87</v>
      </c>
      <c r="L119" s="214">
        <v>0</v>
      </c>
    </row>
    <row r="120" spans="1:12" ht="13.5" thickBot="1">
      <c r="A120" s="213" t="s">
        <v>604</v>
      </c>
      <c r="B120" s="213" t="s">
        <v>526</v>
      </c>
      <c r="C120" s="214">
        <v>375582</v>
      </c>
      <c r="D120" s="215">
        <v>228003.19</v>
      </c>
      <c r="E120" s="215">
        <v>224485.36</v>
      </c>
      <c r="F120" s="214">
        <v>0</v>
      </c>
      <c r="G120" s="214">
        <v>0</v>
      </c>
      <c r="H120" s="215">
        <v>6798.03</v>
      </c>
      <c r="I120" s="214">
        <v>0</v>
      </c>
      <c r="J120" s="214">
        <v>0</v>
      </c>
      <c r="K120" s="215">
        <v>6798.03</v>
      </c>
      <c r="L120" s="214">
        <v>0</v>
      </c>
    </row>
    <row r="121" spans="1:12" ht="13.5" thickBot="1">
      <c r="A121" s="213" t="s">
        <v>606</v>
      </c>
      <c r="B121" s="213" t="s">
        <v>526</v>
      </c>
      <c r="C121" s="214">
        <v>706554</v>
      </c>
      <c r="D121" s="215">
        <v>63589.86</v>
      </c>
      <c r="E121" s="215">
        <v>45219.46</v>
      </c>
      <c r="F121" s="214">
        <v>0</v>
      </c>
      <c r="G121" s="214">
        <v>0</v>
      </c>
      <c r="H121" s="214">
        <v>0</v>
      </c>
      <c r="I121" s="214">
        <v>0</v>
      </c>
      <c r="J121" s="214">
        <v>0</v>
      </c>
      <c r="K121" s="214">
        <v>0</v>
      </c>
      <c r="L121" s="214">
        <v>0</v>
      </c>
    </row>
    <row r="122" spans="1:12" ht="13.5" thickBot="1">
      <c r="A122" s="213" t="s">
        <v>606</v>
      </c>
      <c r="B122" s="213" t="s">
        <v>529</v>
      </c>
      <c r="C122" s="214">
        <v>391116</v>
      </c>
      <c r="D122" s="215">
        <v>35200.44</v>
      </c>
      <c r="E122" s="215">
        <v>25031.42</v>
      </c>
      <c r="F122" s="215">
        <v>-10169.02</v>
      </c>
      <c r="G122" s="214">
        <v>0</v>
      </c>
      <c r="H122" s="214">
        <v>0</v>
      </c>
      <c r="I122" s="214">
        <v>0</v>
      </c>
      <c r="J122" s="214">
        <v>0</v>
      </c>
      <c r="K122" s="215">
        <v>-10169.02</v>
      </c>
      <c r="L122" s="214">
        <v>0</v>
      </c>
    </row>
    <row r="123" spans="1:12" ht="13.5" thickBot="1">
      <c r="A123" s="213" t="s">
        <v>608</v>
      </c>
      <c r="B123" s="213" t="s">
        <v>526</v>
      </c>
      <c r="C123" s="214">
        <v>76755</v>
      </c>
      <c r="D123" s="215">
        <v>57566.25</v>
      </c>
      <c r="E123" s="215">
        <v>50635.27</v>
      </c>
      <c r="F123" s="214">
        <v>0</v>
      </c>
      <c r="G123" s="214">
        <v>0</v>
      </c>
      <c r="H123" s="214">
        <v>153.51</v>
      </c>
      <c r="I123" s="214">
        <v>0</v>
      </c>
      <c r="J123" s="214">
        <v>0</v>
      </c>
      <c r="K123" s="214">
        <v>153.51</v>
      </c>
      <c r="L123" s="214">
        <v>0</v>
      </c>
    </row>
    <row r="124" spans="1:12" ht="13.5" thickBot="1">
      <c r="A124" s="213" t="s">
        <v>608</v>
      </c>
      <c r="B124" s="213" t="s">
        <v>529</v>
      </c>
      <c r="C124" s="214">
        <v>43111</v>
      </c>
      <c r="D124" s="215">
        <v>32333.25</v>
      </c>
      <c r="E124" s="215">
        <v>28440.33</v>
      </c>
      <c r="F124" s="215">
        <v>-3892.92</v>
      </c>
      <c r="G124" s="214">
        <v>0</v>
      </c>
      <c r="H124" s="214">
        <v>0</v>
      </c>
      <c r="I124" s="214">
        <v>0</v>
      </c>
      <c r="J124" s="214">
        <v>0</v>
      </c>
      <c r="K124" s="215">
        <v>-3892.92</v>
      </c>
      <c r="L124" s="214">
        <v>0</v>
      </c>
    </row>
    <row r="125" spans="1:12" ht="13.5" thickBot="1">
      <c r="A125" s="213" t="s">
        <v>610</v>
      </c>
      <c r="B125" s="213" t="s">
        <v>529</v>
      </c>
      <c r="C125" s="214">
        <v>1576417</v>
      </c>
      <c r="D125" s="215">
        <v>550169.53</v>
      </c>
      <c r="E125" s="215">
        <v>75352.73</v>
      </c>
      <c r="F125" s="215">
        <v>-474816.8</v>
      </c>
      <c r="G125" s="214">
        <v>0</v>
      </c>
      <c r="H125" s="214">
        <v>0</v>
      </c>
      <c r="I125" s="214">
        <v>0</v>
      </c>
      <c r="J125" s="214">
        <v>0</v>
      </c>
      <c r="K125" s="215">
        <v>-474816.8</v>
      </c>
      <c r="L125" s="214">
        <v>0</v>
      </c>
    </row>
    <row r="126" spans="1:12" ht="13.5" thickBot="1">
      <c r="A126" s="213" t="s">
        <v>612</v>
      </c>
      <c r="B126" s="213" t="s">
        <v>526</v>
      </c>
      <c r="C126" s="214">
        <v>679198</v>
      </c>
      <c r="D126" s="215">
        <v>15621.55</v>
      </c>
      <c r="E126" s="215">
        <v>25945.36</v>
      </c>
      <c r="F126" s="214">
        <v>0</v>
      </c>
      <c r="G126" s="214">
        <v>0</v>
      </c>
      <c r="H126" s="214">
        <v>0</v>
      </c>
      <c r="I126" s="214">
        <v>0</v>
      </c>
      <c r="J126" s="214">
        <v>0</v>
      </c>
      <c r="K126" s="214">
        <v>0</v>
      </c>
      <c r="L126" s="214">
        <v>0</v>
      </c>
    </row>
    <row r="127" spans="1:12" ht="13.5" thickBot="1">
      <c r="A127" s="213" t="s">
        <v>614</v>
      </c>
      <c r="B127" s="213" t="s">
        <v>526</v>
      </c>
      <c r="C127" s="214">
        <v>2305339</v>
      </c>
      <c r="D127" s="215">
        <v>29969.41</v>
      </c>
      <c r="E127" s="215">
        <v>13832.03</v>
      </c>
      <c r="F127" s="214">
        <v>0</v>
      </c>
      <c r="G127" s="214">
        <v>0</v>
      </c>
      <c r="H127" s="214">
        <v>461.06</v>
      </c>
      <c r="I127" s="214">
        <v>0</v>
      </c>
      <c r="J127" s="214">
        <v>0</v>
      </c>
      <c r="K127" s="214">
        <v>461.06</v>
      </c>
      <c r="L127" s="214">
        <v>0</v>
      </c>
    </row>
    <row r="128" spans="1:12" ht="13.5" thickBot="1">
      <c r="A128" s="213" t="s">
        <v>614</v>
      </c>
      <c r="B128" s="213" t="s">
        <v>529</v>
      </c>
      <c r="C128" s="214">
        <v>1544653</v>
      </c>
      <c r="D128" s="215">
        <v>20080.49</v>
      </c>
      <c r="E128" s="215">
        <v>9267.92</v>
      </c>
      <c r="F128" s="215">
        <v>-10812.57</v>
      </c>
      <c r="G128" s="214">
        <v>0</v>
      </c>
      <c r="H128" s="214">
        <v>0</v>
      </c>
      <c r="I128" s="214">
        <v>0</v>
      </c>
      <c r="J128" s="214">
        <v>0</v>
      </c>
      <c r="K128" s="215">
        <v>-10812.57</v>
      </c>
      <c r="L128" s="214">
        <v>0</v>
      </c>
    </row>
    <row r="129" spans="1:12" ht="13.5" thickBot="1">
      <c r="A129" s="213" t="s">
        <v>616</v>
      </c>
      <c r="B129" s="213" t="s">
        <v>526</v>
      </c>
      <c r="C129" s="214">
        <v>1763240</v>
      </c>
      <c r="D129" s="215">
        <v>28211.84</v>
      </c>
      <c r="E129" s="215">
        <v>83930.22</v>
      </c>
      <c r="F129" s="214">
        <v>0</v>
      </c>
      <c r="G129" s="214">
        <v>0</v>
      </c>
      <c r="H129" s="215">
        <v>2115.88</v>
      </c>
      <c r="I129" s="214">
        <v>0</v>
      </c>
      <c r="J129" s="214">
        <v>0</v>
      </c>
      <c r="K129" s="215">
        <v>2115.88</v>
      </c>
      <c r="L129" s="214">
        <v>0</v>
      </c>
    </row>
    <row r="130" spans="1:12" ht="13.5" thickBot="1">
      <c r="A130" s="213" t="s">
        <v>616</v>
      </c>
      <c r="B130" s="213" t="s">
        <v>529</v>
      </c>
      <c r="C130" s="214">
        <v>787024</v>
      </c>
      <c r="D130" s="215">
        <v>12592.38</v>
      </c>
      <c r="E130" s="215">
        <v>37462.34</v>
      </c>
      <c r="F130" s="215">
        <v>24869.96</v>
      </c>
      <c r="G130" s="214">
        <v>0</v>
      </c>
      <c r="H130" s="214">
        <v>0</v>
      </c>
      <c r="I130" s="214">
        <v>0</v>
      </c>
      <c r="J130" s="214">
        <v>0</v>
      </c>
      <c r="K130" s="215">
        <v>24869.96</v>
      </c>
      <c r="L130" s="214">
        <v>0</v>
      </c>
    </row>
    <row r="131" spans="1:12" ht="14.25" customHeight="1" thickBot="1">
      <c r="A131" s="213" t="s">
        <v>618</v>
      </c>
      <c r="B131" s="213" t="s">
        <v>529</v>
      </c>
      <c r="C131" s="214">
        <v>179818</v>
      </c>
      <c r="D131" s="215">
        <v>8990.9</v>
      </c>
      <c r="E131" s="215">
        <v>20085.67</v>
      </c>
      <c r="F131" s="215">
        <v>11094.77</v>
      </c>
      <c r="G131" s="214">
        <v>0</v>
      </c>
      <c r="H131" s="214">
        <v>0</v>
      </c>
      <c r="I131" s="214">
        <v>0</v>
      </c>
      <c r="J131" s="214">
        <v>0</v>
      </c>
      <c r="K131" s="215">
        <v>11094.77</v>
      </c>
      <c r="L131" s="214">
        <v>0</v>
      </c>
    </row>
    <row r="132" spans="1:12" ht="13.5" thickBot="1">
      <c r="A132" s="213" t="s">
        <v>620</v>
      </c>
      <c r="B132" s="213" t="s">
        <v>526</v>
      </c>
      <c r="C132" s="214">
        <v>2052364</v>
      </c>
      <c r="D132" s="215">
        <v>2102646.92</v>
      </c>
      <c r="E132" s="215">
        <v>2096695.06</v>
      </c>
      <c r="F132" s="214">
        <v>0</v>
      </c>
      <c r="G132" s="214">
        <v>0</v>
      </c>
      <c r="H132" s="215">
        <v>190459.38</v>
      </c>
      <c r="I132" s="214">
        <v>0</v>
      </c>
      <c r="J132" s="214">
        <v>0</v>
      </c>
      <c r="K132" s="215">
        <v>190459.38</v>
      </c>
      <c r="L132" s="214">
        <v>0</v>
      </c>
    </row>
    <row r="133" spans="1:12" ht="13.5" thickBot="1">
      <c r="A133" s="213" t="s">
        <v>620</v>
      </c>
      <c r="B133" s="213" t="s">
        <v>529</v>
      </c>
      <c r="C133" s="214">
        <v>887018</v>
      </c>
      <c r="D133" s="215">
        <v>908749.94</v>
      </c>
      <c r="E133" s="215">
        <v>906177.59</v>
      </c>
      <c r="F133" s="215">
        <v>-2572.35</v>
      </c>
      <c r="G133" s="214">
        <v>0</v>
      </c>
      <c r="H133" s="214">
        <v>0</v>
      </c>
      <c r="I133" s="214">
        <v>0</v>
      </c>
      <c r="J133" s="214">
        <v>0</v>
      </c>
      <c r="K133" s="215">
        <v>-2572.35</v>
      </c>
      <c r="L133" s="214">
        <v>0</v>
      </c>
    </row>
    <row r="134" spans="1:12" ht="13.5" thickBot="1">
      <c r="A134" s="213" t="s">
        <v>622</v>
      </c>
      <c r="B134" s="213" t="s">
        <v>529</v>
      </c>
      <c r="C134" s="214">
        <v>15557</v>
      </c>
      <c r="D134" s="215">
        <v>24547.39</v>
      </c>
      <c r="E134" s="215">
        <v>1347.24</v>
      </c>
      <c r="F134" s="215">
        <v>-23200.15</v>
      </c>
      <c r="G134" s="214">
        <v>0</v>
      </c>
      <c r="H134" s="214">
        <v>0</v>
      </c>
      <c r="I134" s="214">
        <v>0</v>
      </c>
      <c r="J134" s="214">
        <v>0</v>
      </c>
      <c r="K134" s="215">
        <v>-23200.15</v>
      </c>
      <c r="L134" s="214">
        <v>0</v>
      </c>
    </row>
    <row r="135" spans="1:12" ht="13.5" thickBot="1">
      <c r="A135" s="213" t="s">
        <v>624</v>
      </c>
      <c r="B135" s="213" t="s">
        <v>529</v>
      </c>
      <c r="C135" s="214">
        <v>438277</v>
      </c>
      <c r="D135" s="215">
        <v>87655.4</v>
      </c>
      <c r="E135" s="215">
        <v>87655.4</v>
      </c>
      <c r="F135" s="214">
        <v>0</v>
      </c>
      <c r="G135" s="214">
        <v>0</v>
      </c>
      <c r="H135" s="214">
        <v>0</v>
      </c>
      <c r="I135" s="214">
        <v>0</v>
      </c>
      <c r="J135" s="214">
        <v>0</v>
      </c>
      <c r="K135" s="214">
        <v>0</v>
      </c>
      <c r="L135" s="214">
        <v>0</v>
      </c>
    </row>
    <row r="136" spans="1:12" ht="13.5" thickBot="1">
      <c r="A136" s="213" t="s">
        <v>626</v>
      </c>
      <c r="B136" s="213" t="s">
        <v>529</v>
      </c>
      <c r="C136" s="214">
        <v>102217</v>
      </c>
      <c r="D136" s="215">
        <v>106428.34</v>
      </c>
      <c r="E136" s="215">
        <v>16354.72</v>
      </c>
      <c r="F136" s="215">
        <v>-90073.62</v>
      </c>
      <c r="G136" s="214">
        <v>0</v>
      </c>
      <c r="H136" s="214">
        <v>0</v>
      </c>
      <c r="I136" s="214">
        <v>0</v>
      </c>
      <c r="J136" s="214">
        <v>0</v>
      </c>
      <c r="K136" s="215">
        <v>-90073.62</v>
      </c>
      <c r="L136" s="214">
        <v>0</v>
      </c>
    </row>
    <row r="137" spans="1:12" ht="13.5" thickBot="1">
      <c r="A137" s="213" t="s">
        <v>628</v>
      </c>
      <c r="B137" s="213" t="s">
        <v>526</v>
      </c>
      <c r="C137" s="214">
        <v>84867</v>
      </c>
      <c r="D137" s="215">
        <v>97223.64</v>
      </c>
      <c r="E137" s="215">
        <v>52362.94</v>
      </c>
      <c r="F137" s="214">
        <v>0</v>
      </c>
      <c r="G137" s="214">
        <v>0</v>
      </c>
      <c r="H137" s="214">
        <v>0</v>
      </c>
      <c r="I137" s="214">
        <v>0</v>
      </c>
      <c r="J137" s="214">
        <v>0</v>
      </c>
      <c r="K137" s="214">
        <v>0</v>
      </c>
      <c r="L137" s="214">
        <v>0</v>
      </c>
    </row>
    <row r="138" spans="1:12" ht="13.5" thickBot="1">
      <c r="A138" s="213" t="s">
        <v>630</v>
      </c>
      <c r="B138" s="213" t="s">
        <v>526</v>
      </c>
      <c r="C138" s="214">
        <v>834770</v>
      </c>
      <c r="D138" s="215">
        <v>511296.63</v>
      </c>
      <c r="E138" s="215">
        <v>250431</v>
      </c>
      <c r="F138" s="214">
        <v>0</v>
      </c>
      <c r="G138" s="214">
        <v>0</v>
      </c>
      <c r="H138" s="214">
        <v>0</v>
      </c>
      <c r="I138" s="214">
        <v>0</v>
      </c>
      <c r="J138" s="214">
        <v>0</v>
      </c>
      <c r="K138" s="214">
        <v>0</v>
      </c>
      <c r="L138" s="214">
        <v>0</v>
      </c>
    </row>
    <row r="139" spans="1:12" ht="13.5" thickBot="1">
      <c r="A139" s="213" t="s">
        <v>632</v>
      </c>
      <c r="B139" s="213" t="s">
        <v>526</v>
      </c>
      <c r="C139" s="214">
        <v>171699</v>
      </c>
      <c r="D139" s="215">
        <v>73830.57</v>
      </c>
      <c r="E139" s="215">
        <v>4790.4</v>
      </c>
      <c r="F139" s="214">
        <v>0</v>
      </c>
      <c r="G139" s="214">
        <v>0</v>
      </c>
      <c r="H139" s="214">
        <v>-17.17</v>
      </c>
      <c r="I139" s="214">
        <v>0</v>
      </c>
      <c r="J139" s="214">
        <v>0</v>
      </c>
      <c r="K139" s="214">
        <v>-17.17</v>
      </c>
      <c r="L139" s="214">
        <v>0</v>
      </c>
    </row>
    <row r="140" spans="1:12" ht="13.5" thickBot="1">
      <c r="A140" s="213" t="s">
        <v>634</v>
      </c>
      <c r="B140" s="213" t="s">
        <v>529</v>
      </c>
      <c r="C140" s="214">
        <v>9391</v>
      </c>
      <c r="D140" s="215">
        <v>2729.96</v>
      </c>
      <c r="E140" s="215">
        <v>2116.73</v>
      </c>
      <c r="F140" s="214">
        <v>-613.23</v>
      </c>
      <c r="G140" s="214">
        <v>0</v>
      </c>
      <c r="H140" s="214">
        <v>0</v>
      </c>
      <c r="I140" s="214">
        <v>0</v>
      </c>
      <c r="J140" s="214">
        <v>0</v>
      </c>
      <c r="K140" s="214">
        <v>-613.23</v>
      </c>
      <c r="L140" s="214">
        <v>0</v>
      </c>
    </row>
    <row r="141" spans="1:12" ht="13.5" thickBot="1">
      <c r="A141" s="213" t="s">
        <v>636</v>
      </c>
      <c r="B141" s="213" t="s">
        <v>529</v>
      </c>
      <c r="C141" s="214">
        <v>10546</v>
      </c>
      <c r="D141" s="215">
        <v>3691.1</v>
      </c>
      <c r="E141" s="215">
        <v>5273</v>
      </c>
      <c r="F141" s="215">
        <v>1581.9</v>
      </c>
      <c r="G141" s="214">
        <v>0</v>
      </c>
      <c r="H141" s="214">
        <v>0</v>
      </c>
      <c r="I141" s="214">
        <v>0</v>
      </c>
      <c r="J141" s="214">
        <v>0</v>
      </c>
      <c r="K141" s="215">
        <v>1581.9</v>
      </c>
      <c r="L141" s="214">
        <v>0</v>
      </c>
    </row>
    <row r="142" spans="1:12" ht="13.5" thickBot="1">
      <c r="A142" s="339" t="s">
        <v>116</v>
      </c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1"/>
    </row>
    <row r="143" spans="1:12" ht="13.5" thickBot="1">
      <c r="A143" s="213" t="s">
        <v>527</v>
      </c>
      <c r="B143" s="213" t="s">
        <v>526</v>
      </c>
      <c r="C143" s="214">
        <v>45488</v>
      </c>
      <c r="D143" s="215">
        <v>13100.54</v>
      </c>
      <c r="E143" s="215">
        <v>13714.63</v>
      </c>
      <c r="F143" s="214">
        <v>0</v>
      </c>
      <c r="G143" s="214">
        <v>0</v>
      </c>
      <c r="H143" s="214">
        <v>-241.09</v>
      </c>
      <c r="I143" s="214">
        <v>0</v>
      </c>
      <c r="J143" s="214">
        <v>0</v>
      </c>
      <c r="K143" s="214">
        <v>-241.09</v>
      </c>
      <c r="L143" s="214">
        <v>0</v>
      </c>
    </row>
    <row r="144" spans="1:12" ht="13.5" thickBot="1">
      <c r="A144" s="213" t="s">
        <v>528</v>
      </c>
      <c r="B144" s="213" t="s">
        <v>526</v>
      </c>
      <c r="C144" s="214">
        <v>327739</v>
      </c>
      <c r="D144" s="215">
        <v>115382.86</v>
      </c>
      <c r="E144" s="215">
        <v>129784.64</v>
      </c>
      <c r="F144" s="214">
        <v>0</v>
      </c>
      <c r="G144" s="214">
        <v>0</v>
      </c>
      <c r="H144" s="214">
        <v>0</v>
      </c>
      <c r="I144" s="214">
        <v>0</v>
      </c>
      <c r="J144" s="214">
        <v>0</v>
      </c>
      <c r="K144" s="214">
        <v>0</v>
      </c>
      <c r="L144" s="214">
        <v>0</v>
      </c>
    </row>
    <row r="145" spans="1:12" ht="13.5" thickBot="1">
      <c r="A145" s="213" t="s">
        <v>528</v>
      </c>
      <c r="B145" s="213" t="s">
        <v>529</v>
      </c>
      <c r="C145" s="214">
        <v>121467</v>
      </c>
      <c r="D145" s="215">
        <v>42763.33</v>
      </c>
      <c r="E145" s="215">
        <v>48100.93</v>
      </c>
      <c r="F145" s="215">
        <v>5337.6</v>
      </c>
      <c r="G145" s="214">
        <v>0</v>
      </c>
      <c r="H145" s="214">
        <v>0</v>
      </c>
      <c r="I145" s="214">
        <v>0</v>
      </c>
      <c r="J145" s="214">
        <v>0</v>
      </c>
      <c r="K145" s="215">
        <v>5337.6</v>
      </c>
      <c r="L145" s="214">
        <v>0</v>
      </c>
    </row>
    <row r="146" spans="1:12" ht="13.5" thickBot="1">
      <c r="A146" s="213" t="s">
        <v>530</v>
      </c>
      <c r="B146" s="213" t="s">
        <v>526</v>
      </c>
      <c r="C146" s="214">
        <v>473486</v>
      </c>
      <c r="D146" s="215">
        <v>164259.06</v>
      </c>
      <c r="E146" s="215">
        <v>188542.13</v>
      </c>
      <c r="F146" s="214">
        <v>0</v>
      </c>
      <c r="G146" s="214">
        <v>0</v>
      </c>
      <c r="H146" s="214">
        <v>94.7</v>
      </c>
      <c r="I146" s="214">
        <v>0</v>
      </c>
      <c r="J146" s="214">
        <v>0</v>
      </c>
      <c r="K146" s="214">
        <v>94.7</v>
      </c>
      <c r="L146" s="214">
        <v>0</v>
      </c>
    </row>
    <row r="147" spans="1:12" ht="13.5" thickBot="1">
      <c r="A147" s="213" t="s">
        <v>530</v>
      </c>
      <c r="B147" s="213" t="s">
        <v>529</v>
      </c>
      <c r="C147" s="214">
        <v>234495</v>
      </c>
      <c r="D147" s="215">
        <v>81349.66</v>
      </c>
      <c r="E147" s="215">
        <v>93375.91</v>
      </c>
      <c r="F147" s="215">
        <v>12026.25</v>
      </c>
      <c r="G147" s="214">
        <v>0</v>
      </c>
      <c r="H147" s="214">
        <v>0</v>
      </c>
      <c r="I147" s="214">
        <v>0</v>
      </c>
      <c r="J147" s="214">
        <v>0</v>
      </c>
      <c r="K147" s="215">
        <v>12026.25</v>
      </c>
      <c r="L147" s="214">
        <v>0</v>
      </c>
    </row>
    <row r="148" spans="1:12" ht="13.5" thickBot="1">
      <c r="A148" s="213" t="s">
        <v>531</v>
      </c>
      <c r="B148" s="213" t="s">
        <v>526</v>
      </c>
      <c r="C148" s="214">
        <v>889981</v>
      </c>
      <c r="D148" s="215">
        <v>307233</v>
      </c>
      <c r="E148" s="215">
        <v>354479.43</v>
      </c>
      <c r="F148" s="214">
        <v>0</v>
      </c>
      <c r="G148" s="214">
        <v>0</v>
      </c>
      <c r="H148" s="215">
        <v>1334.97</v>
      </c>
      <c r="I148" s="214">
        <v>0</v>
      </c>
      <c r="J148" s="214">
        <v>0</v>
      </c>
      <c r="K148" s="215">
        <v>1334.97</v>
      </c>
      <c r="L148" s="214">
        <v>0</v>
      </c>
    </row>
    <row r="149" spans="1:12" ht="13.5" thickBot="1">
      <c r="A149" s="213" t="s">
        <v>531</v>
      </c>
      <c r="B149" s="213" t="s">
        <v>529</v>
      </c>
      <c r="C149" s="214">
        <v>117071</v>
      </c>
      <c r="D149" s="215">
        <v>40312.57</v>
      </c>
      <c r="E149" s="215">
        <v>46629.38</v>
      </c>
      <c r="F149" s="215">
        <v>6316.81</v>
      </c>
      <c r="G149" s="214">
        <v>0</v>
      </c>
      <c r="H149" s="214">
        <v>0</v>
      </c>
      <c r="I149" s="214">
        <v>0</v>
      </c>
      <c r="J149" s="214">
        <v>0</v>
      </c>
      <c r="K149" s="215">
        <v>6316.81</v>
      </c>
      <c r="L149" s="214">
        <v>0</v>
      </c>
    </row>
    <row r="150" spans="1:12" ht="13.5" thickBot="1">
      <c r="A150" s="213" t="s">
        <v>532</v>
      </c>
      <c r="B150" s="213" t="s">
        <v>526</v>
      </c>
      <c r="C150" s="214">
        <v>303766</v>
      </c>
      <c r="D150" s="215">
        <v>129859.97</v>
      </c>
      <c r="E150" s="215">
        <v>150151.53</v>
      </c>
      <c r="F150" s="214">
        <v>0</v>
      </c>
      <c r="G150" s="214">
        <v>0</v>
      </c>
      <c r="H150" s="214">
        <v>30.37</v>
      </c>
      <c r="I150" s="214">
        <v>0</v>
      </c>
      <c r="J150" s="214">
        <v>0</v>
      </c>
      <c r="K150" s="214">
        <v>30.37</v>
      </c>
      <c r="L150" s="214">
        <v>0</v>
      </c>
    </row>
    <row r="151" spans="1:12" ht="13.5" thickBot="1">
      <c r="A151" s="213" t="s">
        <v>532</v>
      </c>
      <c r="B151" s="213" t="s">
        <v>529</v>
      </c>
      <c r="C151" s="214">
        <v>318264</v>
      </c>
      <c r="D151" s="215">
        <v>136057.87</v>
      </c>
      <c r="E151" s="215">
        <v>157317.9</v>
      </c>
      <c r="F151" s="215">
        <v>21260.03</v>
      </c>
      <c r="G151" s="214">
        <v>0</v>
      </c>
      <c r="H151" s="214">
        <v>0</v>
      </c>
      <c r="I151" s="214">
        <v>0</v>
      </c>
      <c r="J151" s="214">
        <v>0</v>
      </c>
      <c r="K151" s="215">
        <v>21260.03</v>
      </c>
      <c r="L151" s="214">
        <v>0</v>
      </c>
    </row>
    <row r="152" spans="1:12" ht="13.5" thickBot="1">
      <c r="A152" s="213" t="s">
        <v>533</v>
      </c>
      <c r="B152" s="213" t="s">
        <v>526</v>
      </c>
      <c r="C152" s="214">
        <v>503115</v>
      </c>
      <c r="D152" s="215">
        <v>259818.81</v>
      </c>
      <c r="E152" s="215">
        <v>295831.62</v>
      </c>
      <c r="F152" s="214">
        <v>0</v>
      </c>
      <c r="G152" s="214">
        <v>0</v>
      </c>
      <c r="H152" s="214">
        <v>0</v>
      </c>
      <c r="I152" s="214">
        <v>0</v>
      </c>
      <c r="J152" s="214">
        <v>0</v>
      </c>
      <c r="K152" s="214">
        <v>0</v>
      </c>
      <c r="L152" s="214">
        <v>0</v>
      </c>
    </row>
    <row r="153" spans="1:12" ht="13.5" thickBot="1">
      <c r="A153" s="213" t="s">
        <v>533</v>
      </c>
      <c r="B153" s="213" t="s">
        <v>529</v>
      </c>
      <c r="C153" s="214">
        <v>134092</v>
      </c>
      <c r="D153" s="215">
        <v>69191.47</v>
      </c>
      <c r="E153" s="215">
        <v>78846.1</v>
      </c>
      <c r="F153" s="215">
        <v>9654.63</v>
      </c>
      <c r="G153" s="214">
        <v>0</v>
      </c>
      <c r="H153" s="214">
        <v>0</v>
      </c>
      <c r="I153" s="214">
        <v>0</v>
      </c>
      <c r="J153" s="214">
        <v>0</v>
      </c>
      <c r="K153" s="215">
        <v>9654.63</v>
      </c>
      <c r="L153" s="214">
        <v>0</v>
      </c>
    </row>
    <row r="154" spans="1:12" ht="13.5" thickBot="1">
      <c r="A154" s="213" t="s">
        <v>534</v>
      </c>
      <c r="B154" s="213" t="s">
        <v>526</v>
      </c>
      <c r="C154" s="214">
        <v>511882</v>
      </c>
      <c r="D154" s="215">
        <v>262743.39</v>
      </c>
      <c r="E154" s="215">
        <v>302829.39</v>
      </c>
      <c r="F154" s="214">
        <v>0</v>
      </c>
      <c r="G154" s="214">
        <v>0</v>
      </c>
      <c r="H154" s="214">
        <v>-102.38</v>
      </c>
      <c r="I154" s="214">
        <v>0</v>
      </c>
      <c r="J154" s="214">
        <v>0</v>
      </c>
      <c r="K154" s="214">
        <v>-102.38</v>
      </c>
      <c r="L154" s="214">
        <v>0</v>
      </c>
    </row>
    <row r="155" spans="1:12" ht="13.5" thickBot="1">
      <c r="A155" s="213" t="s">
        <v>534</v>
      </c>
      <c r="B155" s="213" t="s">
        <v>529</v>
      </c>
      <c r="C155" s="214">
        <v>108464</v>
      </c>
      <c r="D155" s="215">
        <v>55468.48</v>
      </c>
      <c r="E155" s="215">
        <v>64167.3</v>
      </c>
      <c r="F155" s="215">
        <v>8698.82</v>
      </c>
      <c r="G155" s="214">
        <v>0</v>
      </c>
      <c r="H155" s="214">
        <v>0</v>
      </c>
      <c r="I155" s="214">
        <v>0</v>
      </c>
      <c r="J155" s="214">
        <v>0</v>
      </c>
      <c r="K155" s="215">
        <v>8698.82</v>
      </c>
      <c r="L155" s="214">
        <v>0</v>
      </c>
    </row>
    <row r="156" spans="1:12" ht="13.5" thickBot="1">
      <c r="A156" s="213" t="s">
        <v>535</v>
      </c>
      <c r="B156" s="213" t="s">
        <v>526</v>
      </c>
      <c r="C156" s="214">
        <v>176153</v>
      </c>
      <c r="D156" s="215">
        <v>89145.15</v>
      </c>
      <c r="E156" s="215">
        <v>103049.51</v>
      </c>
      <c r="F156" s="214">
        <v>0</v>
      </c>
      <c r="G156" s="214">
        <v>0</v>
      </c>
      <c r="H156" s="214">
        <v>0</v>
      </c>
      <c r="I156" s="214">
        <v>0</v>
      </c>
      <c r="J156" s="214">
        <v>0</v>
      </c>
      <c r="K156" s="214">
        <v>0</v>
      </c>
      <c r="L156" s="214">
        <v>0</v>
      </c>
    </row>
    <row r="157" spans="1:12" ht="13.5" thickBot="1">
      <c r="A157" s="213" t="s">
        <v>536</v>
      </c>
      <c r="B157" s="213" t="s">
        <v>526</v>
      </c>
      <c r="C157" s="214">
        <v>374243</v>
      </c>
      <c r="D157" s="215">
        <v>217172.08</v>
      </c>
      <c r="E157" s="215">
        <v>258040.55</v>
      </c>
      <c r="F157" s="214">
        <v>0</v>
      </c>
      <c r="G157" s="214">
        <v>0</v>
      </c>
      <c r="H157" s="214">
        <v>523.94</v>
      </c>
      <c r="I157" s="214">
        <v>0</v>
      </c>
      <c r="J157" s="214">
        <v>0</v>
      </c>
      <c r="K157" s="214">
        <v>523.94</v>
      </c>
      <c r="L157" s="214">
        <v>0</v>
      </c>
    </row>
    <row r="158" spans="1:12" ht="13.5" thickBot="1">
      <c r="A158" s="213" t="s">
        <v>537</v>
      </c>
      <c r="B158" s="213" t="s">
        <v>526</v>
      </c>
      <c r="C158" s="214">
        <v>331738</v>
      </c>
      <c r="D158" s="215">
        <v>205736.17</v>
      </c>
      <c r="E158" s="215">
        <v>259021.03</v>
      </c>
      <c r="F158" s="214">
        <v>0</v>
      </c>
      <c r="G158" s="214">
        <v>0</v>
      </c>
      <c r="H158" s="214">
        <v>0</v>
      </c>
      <c r="I158" s="214">
        <v>0</v>
      </c>
      <c r="J158" s="214">
        <v>0</v>
      </c>
      <c r="K158" s="214">
        <v>0</v>
      </c>
      <c r="L158" s="214">
        <v>0</v>
      </c>
    </row>
    <row r="159" spans="1:12" ht="13.5" thickBot="1">
      <c r="A159" s="213" t="s">
        <v>538</v>
      </c>
      <c r="B159" s="213" t="s">
        <v>526</v>
      </c>
      <c r="C159" s="214">
        <v>42732</v>
      </c>
      <c r="D159" s="215">
        <v>30299.18</v>
      </c>
      <c r="E159" s="215">
        <v>37574.25</v>
      </c>
      <c r="F159" s="214">
        <v>0</v>
      </c>
      <c r="G159" s="214">
        <v>0</v>
      </c>
      <c r="H159" s="214">
        <v>-538.42</v>
      </c>
      <c r="I159" s="214">
        <v>0</v>
      </c>
      <c r="J159" s="214">
        <v>0</v>
      </c>
      <c r="K159" s="214">
        <v>-538.42</v>
      </c>
      <c r="L159" s="214">
        <v>0</v>
      </c>
    </row>
    <row r="160" spans="1:12" ht="13.5" thickBot="1">
      <c r="A160" s="213" t="s">
        <v>539</v>
      </c>
      <c r="B160" s="213" t="s">
        <v>526</v>
      </c>
      <c r="C160" s="214">
        <v>123843</v>
      </c>
      <c r="D160" s="215">
        <v>109394.45</v>
      </c>
      <c r="E160" s="215">
        <v>120499.24</v>
      </c>
      <c r="F160" s="214">
        <v>0</v>
      </c>
      <c r="G160" s="214">
        <v>0</v>
      </c>
      <c r="H160" s="215">
        <v>-1919.57</v>
      </c>
      <c r="I160" s="214">
        <v>0</v>
      </c>
      <c r="J160" s="214">
        <v>0</v>
      </c>
      <c r="K160" s="215">
        <v>-1919.57</v>
      </c>
      <c r="L160" s="214">
        <v>0</v>
      </c>
    </row>
    <row r="161" spans="1:12" ht="13.5" thickBot="1">
      <c r="A161" s="212" t="s">
        <v>643</v>
      </c>
      <c r="B161" s="212">
        <v>71</v>
      </c>
      <c r="C161" s="213"/>
      <c r="D161" s="216">
        <v>14682169.99</v>
      </c>
      <c r="E161" s="216">
        <v>11961447.36</v>
      </c>
      <c r="F161" s="216">
        <v>-1908818.72</v>
      </c>
      <c r="G161" s="276">
        <v>0</v>
      </c>
      <c r="H161" s="216">
        <v>309649.75</v>
      </c>
      <c r="I161" s="276">
        <v>0</v>
      </c>
      <c r="J161" s="276">
        <v>0</v>
      </c>
      <c r="K161" s="216">
        <v>-1599168.97</v>
      </c>
      <c r="L161" s="276">
        <v>0</v>
      </c>
    </row>
    <row r="162" spans="1:12" ht="13.5" thickBot="1">
      <c r="A162" s="339" t="s">
        <v>472</v>
      </c>
      <c r="B162" s="340"/>
      <c r="C162" s="340"/>
      <c r="D162" s="340"/>
      <c r="E162" s="340"/>
      <c r="F162" s="340"/>
      <c r="G162" s="340"/>
      <c r="H162" s="340"/>
      <c r="I162" s="340"/>
      <c r="J162" s="340"/>
      <c r="K162" s="340"/>
      <c r="L162" s="341"/>
    </row>
    <row r="163" spans="1:12" ht="14.25" customHeight="1" thickBot="1">
      <c r="A163" s="213" t="s">
        <v>552</v>
      </c>
      <c r="B163" s="213" t="s">
        <v>529</v>
      </c>
      <c r="C163" s="214">
        <v>28397</v>
      </c>
      <c r="D163" s="215">
        <v>1079.09</v>
      </c>
      <c r="E163" s="214">
        <v>0</v>
      </c>
      <c r="F163" s="215">
        <v>-1079.09</v>
      </c>
      <c r="G163" s="214">
        <v>0</v>
      </c>
      <c r="H163" s="214">
        <v>0</v>
      </c>
      <c r="I163" s="214">
        <v>0</v>
      </c>
      <c r="J163" s="214">
        <v>0</v>
      </c>
      <c r="K163" s="215">
        <v>-1079.09</v>
      </c>
      <c r="L163" s="214">
        <v>0</v>
      </c>
    </row>
    <row r="164" spans="1:12" ht="13.5" thickBot="1">
      <c r="A164" s="213" t="s">
        <v>554</v>
      </c>
      <c r="B164" s="213" t="s">
        <v>529</v>
      </c>
      <c r="C164" s="214">
        <v>218242</v>
      </c>
      <c r="D164" s="215">
        <v>218242</v>
      </c>
      <c r="E164" s="215">
        <v>63508.42</v>
      </c>
      <c r="F164" s="215">
        <v>-154733.58</v>
      </c>
      <c r="G164" s="214">
        <v>0</v>
      </c>
      <c r="H164" s="214">
        <v>0</v>
      </c>
      <c r="I164" s="214">
        <v>0</v>
      </c>
      <c r="J164" s="214">
        <v>0</v>
      </c>
      <c r="K164" s="215">
        <v>-154733.58</v>
      </c>
      <c r="L164" s="214">
        <v>0</v>
      </c>
    </row>
    <row r="165" spans="1:12" ht="13.5" thickBot="1">
      <c r="A165" s="213" t="s">
        <v>556</v>
      </c>
      <c r="B165" s="213" t="s">
        <v>526</v>
      </c>
      <c r="C165" s="214">
        <v>220890</v>
      </c>
      <c r="D165" s="215">
        <v>34458.84</v>
      </c>
      <c r="E165" s="215">
        <v>62313.07</v>
      </c>
      <c r="F165" s="214">
        <v>0</v>
      </c>
      <c r="G165" s="214">
        <v>0</v>
      </c>
      <c r="H165" s="214">
        <v>-441.78</v>
      </c>
      <c r="I165" s="214">
        <v>0</v>
      </c>
      <c r="J165" s="214">
        <v>0</v>
      </c>
      <c r="K165" s="214">
        <v>-441.78</v>
      </c>
      <c r="L165" s="214">
        <v>0</v>
      </c>
    </row>
    <row r="166" spans="1:12" ht="13.5" thickBot="1">
      <c r="A166" s="213" t="s">
        <v>558</v>
      </c>
      <c r="B166" s="213" t="s">
        <v>526</v>
      </c>
      <c r="C166" s="214">
        <v>219316</v>
      </c>
      <c r="D166" s="215">
        <v>21054.34</v>
      </c>
      <c r="E166" s="215">
        <v>31274.46</v>
      </c>
      <c r="F166" s="214">
        <v>0</v>
      </c>
      <c r="G166" s="214">
        <v>0</v>
      </c>
      <c r="H166" s="215">
        <v>3487.12</v>
      </c>
      <c r="I166" s="214">
        <v>0</v>
      </c>
      <c r="J166" s="214">
        <v>0</v>
      </c>
      <c r="K166" s="215">
        <v>3487.12</v>
      </c>
      <c r="L166" s="214">
        <v>0</v>
      </c>
    </row>
    <row r="167" spans="1:12" ht="13.5" thickBot="1">
      <c r="A167" s="213" t="s">
        <v>560</v>
      </c>
      <c r="B167" s="213" t="s">
        <v>526</v>
      </c>
      <c r="C167" s="214">
        <v>794789</v>
      </c>
      <c r="D167" s="215">
        <v>99348.63</v>
      </c>
      <c r="E167" s="215">
        <v>278176.15</v>
      </c>
      <c r="F167" s="214">
        <v>0</v>
      </c>
      <c r="G167" s="214">
        <v>0</v>
      </c>
      <c r="H167" s="215">
        <v>85121.9</v>
      </c>
      <c r="I167" s="214">
        <v>0</v>
      </c>
      <c r="J167" s="214">
        <v>0</v>
      </c>
      <c r="K167" s="215">
        <v>85121.9</v>
      </c>
      <c r="L167" s="214">
        <v>0</v>
      </c>
    </row>
    <row r="168" spans="1:12" ht="13.5" thickBot="1">
      <c r="A168" s="213" t="s">
        <v>562</v>
      </c>
      <c r="B168" s="213" t="s">
        <v>526</v>
      </c>
      <c r="C168" s="214">
        <v>260054</v>
      </c>
      <c r="D168" s="215">
        <v>36407.56</v>
      </c>
      <c r="E168" s="215">
        <v>35523.38</v>
      </c>
      <c r="F168" s="214">
        <v>0</v>
      </c>
      <c r="G168" s="214">
        <v>0</v>
      </c>
      <c r="H168" s="215">
        <v>2106.44</v>
      </c>
      <c r="I168" s="214">
        <v>0</v>
      </c>
      <c r="J168" s="214">
        <v>0</v>
      </c>
      <c r="K168" s="215">
        <v>2106.44</v>
      </c>
      <c r="L168" s="214">
        <v>0</v>
      </c>
    </row>
    <row r="169" spans="1:12" ht="13.5" thickBot="1">
      <c r="A169" s="213" t="s">
        <v>564</v>
      </c>
      <c r="B169" s="213" t="s">
        <v>526</v>
      </c>
      <c r="C169" s="214">
        <v>278432</v>
      </c>
      <c r="D169" s="215">
        <v>78239.39</v>
      </c>
      <c r="E169" s="215">
        <v>127549.7</v>
      </c>
      <c r="F169" s="214">
        <v>0</v>
      </c>
      <c r="G169" s="214">
        <v>0</v>
      </c>
      <c r="H169" s="214">
        <v>751.77</v>
      </c>
      <c r="I169" s="214">
        <v>0</v>
      </c>
      <c r="J169" s="214">
        <v>0</v>
      </c>
      <c r="K169" s="214">
        <v>751.77</v>
      </c>
      <c r="L169" s="214">
        <v>0</v>
      </c>
    </row>
    <row r="170" spans="1:12" ht="13.5" thickBot="1">
      <c r="A170" s="213" t="s">
        <v>566</v>
      </c>
      <c r="B170" s="213" t="s">
        <v>526</v>
      </c>
      <c r="C170" s="214">
        <v>101683</v>
      </c>
      <c r="D170" s="215">
        <v>7188.99</v>
      </c>
      <c r="E170" s="214">
        <v>0</v>
      </c>
      <c r="F170" s="214">
        <v>0</v>
      </c>
      <c r="G170" s="214">
        <v>0</v>
      </c>
      <c r="H170" s="214">
        <v>0</v>
      </c>
      <c r="I170" s="214">
        <v>0</v>
      </c>
      <c r="J170" s="214">
        <v>0</v>
      </c>
      <c r="K170" s="214">
        <v>0</v>
      </c>
      <c r="L170" s="214">
        <v>0</v>
      </c>
    </row>
    <row r="171" spans="1:12" ht="13.5" thickBot="1">
      <c r="A171" s="213" t="s">
        <v>566</v>
      </c>
      <c r="B171" s="213" t="s">
        <v>529</v>
      </c>
      <c r="C171" s="214">
        <v>45912</v>
      </c>
      <c r="D171" s="215">
        <v>3245.98</v>
      </c>
      <c r="E171" s="214">
        <v>0</v>
      </c>
      <c r="F171" s="215">
        <v>-3245.98</v>
      </c>
      <c r="G171" s="214">
        <v>0</v>
      </c>
      <c r="H171" s="214">
        <v>0</v>
      </c>
      <c r="I171" s="214">
        <v>0</v>
      </c>
      <c r="J171" s="214">
        <v>0</v>
      </c>
      <c r="K171" s="215">
        <v>-3245.98</v>
      </c>
      <c r="L171" s="214">
        <v>0</v>
      </c>
    </row>
    <row r="172" spans="1:12" ht="13.5" thickBot="1">
      <c r="A172" s="213" t="s">
        <v>568</v>
      </c>
      <c r="B172" s="213" t="s">
        <v>529</v>
      </c>
      <c r="C172" s="214">
        <v>291589</v>
      </c>
      <c r="D172" s="215">
        <v>47849.75</v>
      </c>
      <c r="E172" s="214">
        <v>0</v>
      </c>
      <c r="F172" s="215">
        <v>-47849.75</v>
      </c>
      <c r="G172" s="214">
        <v>0</v>
      </c>
      <c r="H172" s="214">
        <v>0</v>
      </c>
      <c r="I172" s="214">
        <v>0</v>
      </c>
      <c r="J172" s="214">
        <v>0</v>
      </c>
      <c r="K172" s="215">
        <v>-47849.75</v>
      </c>
      <c r="L172" s="214">
        <v>0</v>
      </c>
    </row>
    <row r="173" spans="1:12" ht="13.5" thickBot="1">
      <c r="A173" s="213" t="s">
        <v>570</v>
      </c>
      <c r="B173" s="213" t="s">
        <v>529</v>
      </c>
      <c r="C173" s="214">
        <v>19784</v>
      </c>
      <c r="D173" s="215">
        <v>24356.08</v>
      </c>
      <c r="E173" s="214">
        <v>0</v>
      </c>
      <c r="F173" s="215">
        <v>-24356.08</v>
      </c>
      <c r="G173" s="214">
        <v>0</v>
      </c>
      <c r="H173" s="214">
        <v>0</v>
      </c>
      <c r="I173" s="214">
        <v>0</v>
      </c>
      <c r="J173" s="214">
        <v>0</v>
      </c>
      <c r="K173" s="215">
        <v>-24356.08</v>
      </c>
      <c r="L173" s="214">
        <v>0</v>
      </c>
    </row>
    <row r="174" spans="1:12" ht="13.5" thickBot="1">
      <c r="A174" s="213" t="s">
        <v>572</v>
      </c>
      <c r="B174" s="213" t="s">
        <v>526</v>
      </c>
      <c r="C174" s="214">
        <v>7336234</v>
      </c>
      <c r="D174" s="215">
        <v>1834058.5</v>
      </c>
      <c r="E174" s="215">
        <v>1812783.42</v>
      </c>
      <c r="F174" s="214">
        <v>0</v>
      </c>
      <c r="G174" s="214">
        <v>0</v>
      </c>
      <c r="H174" s="215">
        <v>27877.69</v>
      </c>
      <c r="I174" s="214">
        <v>0</v>
      </c>
      <c r="J174" s="214">
        <v>0</v>
      </c>
      <c r="K174" s="215">
        <v>27877.69</v>
      </c>
      <c r="L174" s="214">
        <v>0</v>
      </c>
    </row>
    <row r="175" spans="1:12" ht="13.5" thickBot="1">
      <c r="A175" s="213" t="s">
        <v>572</v>
      </c>
      <c r="B175" s="213" t="s">
        <v>529</v>
      </c>
      <c r="C175" s="214">
        <v>147376</v>
      </c>
      <c r="D175" s="215">
        <v>36844</v>
      </c>
      <c r="E175" s="215">
        <v>36416.61</v>
      </c>
      <c r="F175" s="214">
        <v>-427.39</v>
      </c>
      <c r="G175" s="214">
        <v>0</v>
      </c>
      <c r="H175" s="214">
        <v>0</v>
      </c>
      <c r="I175" s="214">
        <v>0</v>
      </c>
      <c r="J175" s="214">
        <v>0</v>
      </c>
      <c r="K175" s="214">
        <v>-427.39</v>
      </c>
      <c r="L175" s="214">
        <v>0</v>
      </c>
    </row>
    <row r="176" spans="1:12" ht="13.5" thickBot="1">
      <c r="A176" s="213" t="s">
        <v>574</v>
      </c>
      <c r="B176" s="213" t="s">
        <v>526</v>
      </c>
      <c r="C176" s="214">
        <v>1003001</v>
      </c>
      <c r="D176" s="215">
        <v>267901.57</v>
      </c>
      <c r="E176" s="215">
        <v>381040.08</v>
      </c>
      <c r="F176" s="214">
        <v>0</v>
      </c>
      <c r="G176" s="214">
        <v>0</v>
      </c>
      <c r="H176" s="214">
        <v>-100.3</v>
      </c>
      <c r="I176" s="214">
        <v>0</v>
      </c>
      <c r="J176" s="214">
        <v>0</v>
      </c>
      <c r="K176" s="214">
        <v>-100.3</v>
      </c>
      <c r="L176" s="214">
        <v>0</v>
      </c>
    </row>
    <row r="177" spans="1:12" ht="13.5" thickBot="1">
      <c r="A177" s="213" t="s">
        <v>574</v>
      </c>
      <c r="B177" s="213" t="s">
        <v>529</v>
      </c>
      <c r="C177" s="214">
        <v>713994</v>
      </c>
      <c r="D177" s="215">
        <v>190707.8</v>
      </c>
      <c r="E177" s="215">
        <v>271246.32</v>
      </c>
      <c r="F177" s="215">
        <v>80538.52</v>
      </c>
      <c r="G177" s="214">
        <v>0</v>
      </c>
      <c r="H177" s="214">
        <v>0</v>
      </c>
      <c r="I177" s="214">
        <v>0</v>
      </c>
      <c r="J177" s="214">
        <v>0</v>
      </c>
      <c r="K177" s="215">
        <v>80538.52</v>
      </c>
      <c r="L177" s="214">
        <v>0</v>
      </c>
    </row>
    <row r="178" spans="1:12" ht="13.5" thickBot="1">
      <c r="A178" s="213" t="s">
        <v>576</v>
      </c>
      <c r="B178" s="213" t="s">
        <v>526</v>
      </c>
      <c r="C178" s="214">
        <v>4749245</v>
      </c>
      <c r="D178" s="215">
        <v>1106574.09</v>
      </c>
      <c r="E178" s="215">
        <v>1033910.64</v>
      </c>
      <c r="F178" s="214">
        <v>0</v>
      </c>
      <c r="G178" s="214">
        <v>0</v>
      </c>
      <c r="H178" s="215">
        <v>-33719.64</v>
      </c>
      <c r="I178" s="214">
        <v>0</v>
      </c>
      <c r="J178" s="214">
        <v>0</v>
      </c>
      <c r="K178" s="215">
        <v>-33719.64</v>
      </c>
      <c r="L178" s="214">
        <v>0</v>
      </c>
    </row>
    <row r="179" spans="1:12" ht="13.5" thickBot="1">
      <c r="A179" s="213" t="s">
        <v>576</v>
      </c>
      <c r="B179" s="213" t="s">
        <v>529</v>
      </c>
      <c r="C179" s="214">
        <v>2040000</v>
      </c>
      <c r="D179" s="215">
        <v>475320</v>
      </c>
      <c r="E179" s="215">
        <v>444108</v>
      </c>
      <c r="F179" s="215">
        <v>-31212</v>
      </c>
      <c r="G179" s="214">
        <v>0</v>
      </c>
      <c r="H179" s="214">
        <v>0</v>
      </c>
      <c r="I179" s="214">
        <v>0</v>
      </c>
      <c r="J179" s="214">
        <v>0</v>
      </c>
      <c r="K179" s="215">
        <v>-31212</v>
      </c>
      <c r="L179" s="214">
        <v>0</v>
      </c>
    </row>
    <row r="180" spans="1:12" ht="13.5" thickBot="1">
      <c r="A180" s="213" t="s">
        <v>578</v>
      </c>
      <c r="B180" s="213" t="s">
        <v>529</v>
      </c>
      <c r="C180" s="214">
        <v>1819124</v>
      </c>
      <c r="D180" s="215">
        <v>898647.26</v>
      </c>
      <c r="E180" s="215">
        <v>181912.4</v>
      </c>
      <c r="F180" s="215">
        <v>-716734.86</v>
      </c>
      <c r="G180" s="214">
        <v>0</v>
      </c>
      <c r="H180" s="214">
        <v>0</v>
      </c>
      <c r="I180" s="214">
        <v>0</v>
      </c>
      <c r="J180" s="214">
        <v>0</v>
      </c>
      <c r="K180" s="215">
        <v>-716734.86</v>
      </c>
      <c r="L180" s="214">
        <v>0</v>
      </c>
    </row>
    <row r="181" spans="1:12" ht="13.5" thickBot="1">
      <c r="A181" s="213" t="s">
        <v>580</v>
      </c>
      <c r="B181" s="213" t="s">
        <v>529</v>
      </c>
      <c r="C181" s="214">
        <v>457921</v>
      </c>
      <c r="D181" s="215">
        <v>154960.47</v>
      </c>
      <c r="E181" s="215">
        <v>22896.05</v>
      </c>
      <c r="F181" s="215">
        <v>-132064.42</v>
      </c>
      <c r="G181" s="214">
        <v>0</v>
      </c>
      <c r="H181" s="214">
        <v>0</v>
      </c>
      <c r="I181" s="214">
        <v>0</v>
      </c>
      <c r="J181" s="214">
        <v>0</v>
      </c>
      <c r="K181" s="215">
        <v>-132064.42</v>
      </c>
      <c r="L181" s="214">
        <v>0</v>
      </c>
    </row>
    <row r="182" spans="1:12" ht="13.5" thickBot="1">
      <c r="A182" s="213" t="s">
        <v>582</v>
      </c>
      <c r="B182" s="213" t="s">
        <v>529</v>
      </c>
      <c r="C182" s="214">
        <v>29195</v>
      </c>
      <c r="D182" s="215">
        <v>11829.81</v>
      </c>
      <c r="E182" s="215">
        <v>7006.8</v>
      </c>
      <c r="F182" s="215">
        <v>-4823.01</v>
      </c>
      <c r="G182" s="214">
        <v>0</v>
      </c>
      <c r="H182" s="214">
        <v>0</v>
      </c>
      <c r="I182" s="214">
        <v>0</v>
      </c>
      <c r="J182" s="214">
        <v>0</v>
      </c>
      <c r="K182" s="215">
        <v>-4823.01</v>
      </c>
      <c r="L182" s="214">
        <v>0</v>
      </c>
    </row>
    <row r="183" spans="1:12" ht="13.5" thickBot="1">
      <c r="A183" s="213" t="s">
        <v>584</v>
      </c>
      <c r="B183" s="213" t="s">
        <v>526</v>
      </c>
      <c r="C183" s="214">
        <v>3107093</v>
      </c>
      <c r="D183" s="215">
        <v>1066043.61</v>
      </c>
      <c r="E183" s="215">
        <v>62452.57</v>
      </c>
      <c r="F183" s="214">
        <v>0</v>
      </c>
      <c r="G183" s="214">
        <v>0</v>
      </c>
      <c r="H183" s="215">
        <v>-61831.15</v>
      </c>
      <c r="I183" s="214">
        <v>0</v>
      </c>
      <c r="J183" s="214">
        <v>0</v>
      </c>
      <c r="K183" s="215">
        <v>-61831.15</v>
      </c>
      <c r="L183" s="214">
        <v>0</v>
      </c>
    </row>
    <row r="184" spans="1:12" ht="13.5" thickBot="1">
      <c r="A184" s="213" t="s">
        <v>584</v>
      </c>
      <c r="B184" s="213" t="s">
        <v>529</v>
      </c>
      <c r="C184" s="214">
        <v>100926</v>
      </c>
      <c r="D184" s="215">
        <v>34627.71</v>
      </c>
      <c r="E184" s="215">
        <v>2028.61</v>
      </c>
      <c r="F184" s="215">
        <v>-32599.1</v>
      </c>
      <c r="G184" s="214">
        <v>0</v>
      </c>
      <c r="H184" s="214">
        <v>0</v>
      </c>
      <c r="I184" s="214">
        <v>0</v>
      </c>
      <c r="J184" s="214">
        <v>0</v>
      </c>
      <c r="K184" s="215">
        <v>-32599.1</v>
      </c>
      <c r="L184" s="214">
        <v>0</v>
      </c>
    </row>
    <row r="185" spans="1:12" ht="13.5" thickBot="1">
      <c r="A185" s="213" t="s">
        <v>586</v>
      </c>
      <c r="B185" s="213" t="s">
        <v>529</v>
      </c>
      <c r="C185" s="214">
        <v>157426</v>
      </c>
      <c r="D185" s="215">
        <v>15742.6</v>
      </c>
      <c r="E185" s="215">
        <v>9602.99</v>
      </c>
      <c r="F185" s="215">
        <v>-6139.61</v>
      </c>
      <c r="G185" s="214">
        <v>0</v>
      </c>
      <c r="H185" s="214">
        <v>0</v>
      </c>
      <c r="I185" s="214">
        <v>0</v>
      </c>
      <c r="J185" s="214">
        <v>0</v>
      </c>
      <c r="K185" s="215">
        <v>-6139.61</v>
      </c>
      <c r="L185" s="214">
        <v>0</v>
      </c>
    </row>
    <row r="186" spans="1:12" ht="13.5" thickBot="1">
      <c r="A186" s="213" t="s">
        <v>588</v>
      </c>
      <c r="B186" s="213" t="s">
        <v>526</v>
      </c>
      <c r="C186" s="214">
        <v>187870</v>
      </c>
      <c r="D186" s="215">
        <v>103234.57</v>
      </c>
      <c r="E186" s="215">
        <v>5636.1</v>
      </c>
      <c r="F186" s="214">
        <v>0</v>
      </c>
      <c r="G186" s="214">
        <v>0</v>
      </c>
      <c r="H186" s="214">
        <v>0</v>
      </c>
      <c r="I186" s="214">
        <v>0</v>
      </c>
      <c r="J186" s="214">
        <v>0</v>
      </c>
      <c r="K186" s="214">
        <v>0</v>
      </c>
      <c r="L186" s="214">
        <v>0</v>
      </c>
    </row>
    <row r="187" spans="1:12" ht="13.5" thickBot="1">
      <c r="A187" s="213" t="s">
        <v>590</v>
      </c>
      <c r="B187" s="213" t="s">
        <v>526</v>
      </c>
      <c r="C187" s="214">
        <v>43520</v>
      </c>
      <c r="D187" s="215">
        <v>10492.67</v>
      </c>
      <c r="E187" s="215">
        <v>1740.8</v>
      </c>
      <c r="F187" s="214">
        <v>0</v>
      </c>
      <c r="G187" s="214">
        <v>0</v>
      </c>
      <c r="H187" s="214">
        <v>435.2</v>
      </c>
      <c r="I187" s="214">
        <v>0</v>
      </c>
      <c r="J187" s="214">
        <v>0</v>
      </c>
      <c r="K187" s="214">
        <v>435.2</v>
      </c>
      <c r="L187" s="214">
        <v>0</v>
      </c>
    </row>
    <row r="188" spans="1:12" ht="13.5" thickBot="1">
      <c r="A188" s="213" t="s">
        <v>592</v>
      </c>
      <c r="B188" s="213" t="s">
        <v>526</v>
      </c>
      <c r="C188" s="214">
        <v>11842</v>
      </c>
      <c r="D188" s="215">
        <v>13203.83</v>
      </c>
      <c r="E188" s="214">
        <v>28.42</v>
      </c>
      <c r="F188" s="214">
        <v>0</v>
      </c>
      <c r="G188" s="214">
        <v>0</v>
      </c>
      <c r="H188" s="214">
        <v>0</v>
      </c>
      <c r="I188" s="214">
        <v>0</v>
      </c>
      <c r="J188" s="214">
        <v>0</v>
      </c>
      <c r="K188" s="214">
        <v>0</v>
      </c>
      <c r="L188" s="214">
        <v>0</v>
      </c>
    </row>
    <row r="189" spans="1:12" ht="13.5" thickBot="1">
      <c r="A189" s="213" t="s">
        <v>594</v>
      </c>
      <c r="B189" s="213" t="s">
        <v>526</v>
      </c>
      <c r="C189" s="214">
        <v>6578</v>
      </c>
      <c r="D189" s="215">
        <v>5518.94</v>
      </c>
      <c r="E189" s="215">
        <v>2843.01</v>
      </c>
      <c r="F189" s="214">
        <v>0</v>
      </c>
      <c r="G189" s="214">
        <v>0</v>
      </c>
      <c r="H189" s="214">
        <v>0</v>
      </c>
      <c r="I189" s="214">
        <v>0</v>
      </c>
      <c r="J189" s="214">
        <v>0</v>
      </c>
      <c r="K189" s="214">
        <v>0</v>
      </c>
      <c r="L189" s="214">
        <v>0</v>
      </c>
    </row>
    <row r="190" spans="1:12" ht="13.5" thickBot="1">
      <c r="A190" s="213" t="s">
        <v>596</v>
      </c>
      <c r="B190" s="213" t="s">
        <v>529</v>
      </c>
      <c r="C190" s="214">
        <v>373307</v>
      </c>
      <c r="D190" s="215">
        <v>261314.9</v>
      </c>
      <c r="E190" s="215">
        <v>149322.8</v>
      </c>
      <c r="F190" s="215">
        <v>-111992.1</v>
      </c>
      <c r="G190" s="214">
        <v>0</v>
      </c>
      <c r="H190" s="214">
        <v>0</v>
      </c>
      <c r="I190" s="214">
        <v>0</v>
      </c>
      <c r="J190" s="214">
        <v>0</v>
      </c>
      <c r="K190" s="215">
        <v>-111992.1</v>
      </c>
      <c r="L190" s="214">
        <v>0</v>
      </c>
    </row>
    <row r="191" spans="1:12" ht="13.5" thickBot="1">
      <c r="A191" s="213" t="s">
        <v>598</v>
      </c>
      <c r="B191" s="213" t="s">
        <v>529</v>
      </c>
      <c r="C191" s="214">
        <v>20364</v>
      </c>
      <c r="D191" s="215">
        <v>10827.54</v>
      </c>
      <c r="E191" s="214">
        <v>0</v>
      </c>
      <c r="F191" s="215">
        <v>-10827.54</v>
      </c>
      <c r="G191" s="214">
        <v>0</v>
      </c>
      <c r="H191" s="214">
        <v>0</v>
      </c>
      <c r="I191" s="214">
        <v>0</v>
      </c>
      <c r="J191" s="214">
        <v>0</v>
      </c>
      <c r="K191" s="215">
        <v>-10827.54</v>
      </c>
      <c r="L191" s="214">
        <v>0</v>
      </c>
    </row>
    <row r="192" spans="1:12" ht="13.5" thickBot="1">
      <c r="A192" s="213" t="s">
        <v>600</v>
      </c>
      <c r="B192" s="213" t="s">
        <v>529</v>
      </c>
      <c r="C192" s="214">
        <v>58</v>
      </c>
      <c r="D192" s="215">
        <v>53505.58</v>
      </c>
      <c r="E192" s="215">
        <v>69567.11</v>
      </c>
      <c r="F192" s="215">
        <v>16061.53</v>
      </c>
      <c r="G192" s="214">
        <v>0</v>
      </c>
      <c r="H192" s="214">
        <v>0</v>
      </c>
      <c r="I192" s="214">
        <v>0</v>
      </c>
      <c r="J192" s="214">
        <v>0</v>
      </c>
      <c r="K192" s="215">
        <v>16061.53</v>
      </c>
      <c r="L192" s="214">
        <v>0</v>
      </c>
    </row>
    <row r="193" spans="1:12" ht="13.5" thickBot="1">
      <c r="A193" s="213" t="s">
        <v>602</v>
      </c>
      <c r="B193" s="213" t="s">
        <v>529</v>
      </c>
      <c r="C193" s="214">
        <v>52422</v>
      </c>
      <c r="D193" s="215">
        <v>228926.87</v>
      </c>
      <c r="E193" s="214">
        <v>0</v>
      </c>
      <c r="F193" s="215">
        <v>-228926.87</v>
      </c>
      <c r="G193" s="214">
        <v>0</v>
      </c>
      <c r="H193" s="214">
        <v>0</v>
      </c>
      <c r="I193" s="214">
        <v>0</v>
      </c>
      <c r="J193" s="214">
        <v>0</v>
      </c>
      <c r="K193" s="215">
        <v>-228926.87</v>
      </c>
      <c r="L193" s="214">
        <v>0</v>
      </c>
    </row>
    <row r="194" spans="1:12" ht="13.5" thickBot="1">
      <c r="A194" s="213" t="s">
        <v>604</v>
      </c>
      <c r="B194" s="213" t="s">
        <v>526</v>
      </c>
      <c r="C194" s="214">
        <v>375582</v>
      </c>
      <c r="D194" s="215">
        <v>228003.19</v>
      </c>
      <c r="E194" s="215">
        <v>222006.52</v>
      </c>
      <c r="F194" s="214">
        <v>0</v>
      </c>
      <c r="G194" s="214">
        <v>0</v>
      </c>
      <c r="H194" s="215">
        <v>4319.19</v>
      </c>
      <c r="I194" s="214">
        <v>0</v>
      </c>
      <c r="J194" s="214">
        <v>0</v>
      </c>
      <c r="K194" s="215">
        <v>4319.19</v>
      </c>
      <c r="L194" s="214">
        <v>-225.35</v>
      </c>
    </row>
    <row r="195" spans="1:12" ht="13.5" thickBot="1">
      <c r="A195" s="213" t="s">
        <v>606</v>
      </c>
      <c r="B195" s="213" t="s">
        <v>526</v>
      </c>
      <c r="C195" s="214">
        <v>706554</v>
      </c>
      <c r="D195" s="215">
        <v>63589.86</v>
      </c>
      <c r="E195" s="215">
        <v>45219.46</v>
      </c>
      <c r="F195" s="214">
        <v>0</v>
      </c>
      <c r="G195" s="214">
        <v>0</v>
      </c>
      <c r="H195" s="214">
        <v>0</v>
      </c>
      <c r="I195" s="214">
        <v>0</v>
      </c>
      <c r="J195" s="214">
        <v>0</v>
      </c>
      <c r="K195" s="214">
        <v>0</v>
      </c>
      <c r="L195" s="214">
        <v>0</v>
      </c>
    </row>
    <row r="196" spans="1:12" ht="13.5" thickBot="1">
      <c r="A196" s="213" t="s">
        <v>606</v>
      </c>
      <c r="B196" s="213" t="s">
        <v>529</v>
      </c>
      <c r="C196" s="214">
        <v>391116</v>
      </c>
      <c r="D196" s="215">
        <v>35200.44</v>
      </c>
      <c r="E196" s="215">
        <v>25031.42</v>
      </c>
      <c r="F196" s="215">
        <v>-10169.02</v>
      </c>
      <c r="G196" s="214">
        <v>0</v>
      </c>
      <c r="H196" s="214">
        <v>0</v>
      </c>
      <c r="I196" s="214">
        <v>0</v>
      </c>
      <c r="J196" s="214">
        <v>0</v>
      </c>
      <c r="K196" s="215">
        <v>-10169.02</v>
      </c>
      <c r="L196" s="214">
        <v>0</v>
      </c>
    </row>
    <row r="197" spans="1:12" ht="13.5" thickBot="1">
      <c r="A197" s="213" t="s">
        <v>608</v>
      </c>
      <c r="B197" s="213" t="s">
        <v>526</v>
      </c>
      <c r="C197" s="214">
        <v>76755</v>
      </c>
      <c r="D197" s="215">
        <v>57566.25</v>
      </c>
      <c r="E197" s="215">
        <v>50635.27</v>
      </c>
      <c r="F197" s="214">
        <v>0</v>
      </c>
      <c r="G197" s="214">
        <v>0</v>
      </c>
      <c r="H197" s="214">
        <v>153.51</v>
      </c>
      <c r="I197" s="214">
        <v>0</v>
      </c>
      <c r="J197" s="214">
        <v>0</v>
      </c>
      <c r="K197" s="214">
        <v>153.51</v>
      </c>
      <c r="L197" s="214">
        <v>0</v>
      </c>
    </row>
    <row r="198" spans="1:12" ht="13.5" thickBot="1">
      <c r="A198" s="213" t="s">
        <v>608</v>
      </c>
      <c r="B198" s="213" t="s">
        <v>529</v>
      </c>
      <c r="C198" s="214">
        <v>43111</v>
      </c>
      <c r="D198" s="215">
        <v>32333.25</v>
      </c>
      <c r="E198" s="215">
        <v>28440.33</v>
      </c>
      <c r="F198" s="215">
        <v>-3892.92</v>
      </c>
      <c r="G198" s="214">
        <v>0</v>
      </c>
      <c r="H198" s="214">
        <v>0</v>
      </c>
      <c r="I198" s="214">
        <v>0</v>
      </c>
      <c r="J198" s="214">
        <v>0</v>
      </c>
      <c r="K198" s="215">
        <v>-3892.92</v>
      </c>
      <c r="L198" s="214">
        <v>0</v>
      </c>
    </row>
    <row r="199" spans="1:12" ht="13.5" thickBot="1">
      <c r="A199" s="213" t="s">
        <v>610</v>
      </c>
      <c r="B199" s="213" t="s">
        <v>529</v>
      </c>
      <c r="C199" s="214">
        <v>1576417</v>
      </c>
      <c r="D199" s="215">
        <v>550169.53</v>
      </c>
      <c r="E199" s="215">
        <v>278710.53</v>
      </c>
      <c r="F199" s="215">
        <v>-271459</v>
      </c>
      <c r="G199" s="214">
        <v>0</v>
      </c>
      <c r="H199" s="214">
        <v>0</v>
      </c>
      <c r="I199" s="214">
        <v>0</v>
      </c>
      <c r="J199" s="214">
        <v>0</v>
      </c>
      <c r="K199" s="215">
        <v>-271459</v>
      </c>
      <c r="L199" s="214">
        <v>0</v>
      </c>
    </row>
    <row r="200" spans="1:12" ht="13.5" thickBot="1">
      <c r="A200" s="213" t="s">
        <v>612</v>
      </c>
      <c r="B200" s="213" t="s">
        <v>526</v>
      </c>
      <c r="C200" s="214">
        <v>679198</v>
      </c>
      <c r="D200" s="215">
        <v>15621.55</v>
      </c>
      <c r="E200" s="215">
        <v>26352.88</v>
      </c>
      <c r="F200" s="214">
        <v>0</v>
      </c>
      <c r="G200" s="214">
        <v>0</v>
      </c>
      <c r="H200" s="214">
        <v>407.52</v>
      </c>
      <c r="I200" s="214">
        <v>0</v>
      </c>
      <c r="J200" s="214">
        <v>0</v>
      </c>
      <c r="K200" s="214">
        <v>407.52</v>
      </c>
      <c r="L200" s="214">
        <v>0</v>
      </c>
    </row>
    <row r="201" spans="1:12" ht="13.5" thickBot="1">
      <c r="A201" s="213" t="s">
        <v>614</v>
      </c>
      <c r="B201" s="213" t="s">
        <v>526</v>
      </c>
      <c r="C201" s="214">
        <v>2305339</v>
      </c>
      <c r="D201" s="215">
        <v>29969.41</v>
      </c>
      <c r="E201" s="215">
        <v>14523.64</v>
      </c>
      <c r="F201" s="214">
        <v>0</v>
      </c>
      <c r="G201" s="214">
        <v>0</v>
      </c>
      <c r="H201" s="215">
        <v>1152.67</v>
      </c>
      <c r="I201" s="214">
        <v>0</v>
      </c>
      <c r="J201" s="214">
        <v>0</v>
      </c>
      <c r="K201" s="215">
        <v>1152.67</v>
      </c>
      <c r="L201" s="214">
        <v>0</v>
      </c>
    </row>
    <row r="202" spans="1:12" ht="13.5" thickBot="1">
      <c r="A202" s="213" t="s">
        <v>614</v>
      </c>
      <c r="B202" s="213" t="s">
        <v>529</v>
      </c>
      <c r="C202" s="214">
        <v>1544653</v>
      </c>
      <c r="D202" s="215">
        <v>20080.49</v>
      </c>
      <c r="E202" s="215">
        <v>9731.31</v>
      </c>
      <c r="F202" s="215">
        <v>-10349.18</v>
      </c>
      <c r="G202" s="214">
        <v>0</v>
      </c>
      <c r="H202" s="214">
        <v>0</v>
      </c>
      <c r="I202" s="214">
        <v>0</v>
      </c>
      <c r="J202" s="214">
        <v>0</v>
      </c>
      <c r="K202" s="215">
        <v>-10349.18</v>
      </c>
      <c r="L202" s="214">
        <v>0</v>
      </c>
    </row>
    <row r="203" spans="1:12" ht="13.5" thickBot="1">
      <c r="A203" s="213" t="s">
        <v>616</v>
      </c>
      <c r="B203" s="213" t="s">
        <v>526</v>
      </c>
      <c r="C203" s="214">
        <v>1763240</v>
      </c>
      <c r="D203" s="215">
        <v>28211.84</v>
      </c>
      <c r="E203" s="215">
        <v>84988.17</v>
      </c>
      <c r="F203" s="214">
        <v>0</v>
      </c>
      <c r="G203" s="214">
        <v>0</v>
      </c>
      <c r="H203" s="215">
        <v>3173.83</v>
      </c>
      <c r="I203" s="214">
        <v>0</v>
      </c>
      <c r="J203" s="214">
        <v>0</v>
      </c>
      <c r="K203" s="215">
        <v>3173.83</v>
      </c>
      <c r="L203" s="214">
        <v>0</v>
      </c>
    </row>
    <row r="204" spans="1:12" ht="13.5" thickBot="1">
      <c r="A204" s="213" t="s">
        <v>616</v>
      </c>
      <c r="B204" s="213" t="s">
        <v>529</v>
      </c>
      <c r="C204" s="214">
        <v>787024</v>
      </c>
      <c r="D204" s="215">
        <v>12592.38</v>
      </c>
      <c r="E204" s="215">
        <v>37934.56</v>
      </c>
      <c r="F204" s="215">
        <v>25342.18</v>
      </c>
      <c r="G204" s="214">
        <v>0</v>
      </c>
      <c r="H204" s="214">
        <v>0</v>
      </c>
      <c r="I204" s="214">
        <v>0</v>
      </c>
      <c r="J204" s="214">
        <v>0</v>
      </c>
      <c r="K204" s="215">
        <v>25342.18</v>
      </c>
      <c r="L204" s="214">
        <v>0</v>
      </c>
    </row>
    <row r="205" spans="1:12" ht="14.25" customHeight="1" thickBot="1">
      <c r="A205" s="213" t="s">
        <v>618</v>
      </c>
      <c r="B205" s="213" t="s">
        <v>529</v>
      </c>
      <c r="C205" s="214">
        <v>179818</v>
      </c>
      <c r="D205" s="215">
        <v>8990.9</v>
      </c>
      <c r="E205" s="215">
        <v>20085.67</v>
      </c>
      <c r="F205" s="215">
        <v>11094.77</v>
      </c>
      <c r="G205" s="214">
        <v>0</v>
      </c>
      <c r="H205" s="214">
        <v>0</v>
      </c>
      <c r="I205" s="214">
        <v>0</v>
      </c>
      <c r="J205" s="214">
        <v>0</v>
      </c>
      <c r="K205" s="215">
        <v>11094.77</v>
      </c>
      <c r="L205" s="214">
        <v>0</v>
      </c>
    </row>
    <row r="206" spans="1:12" ht="13.5" thickBot="1">
      <c r="A206" s="213" t="s">
        <v>620</v>
      </c>
      <c r="B206" s="213" t="s">
        <v>526</v>
      </c>
      <c r="C206" s="214">
        <v>2052364</v>
      </c>
      <c r="D206" s="215">
        <v>2102646.92</v>
      </c>
      <c r="E206" s="215">
        <v>1847948.55</v>
      </c>
      <c r="F206" s="214">
        <v>0</v>
      </c>
      <c r="G206" s="214">
        <v>0</v>
      </c>
      <c r="H206" s="215">
        <v>-58287.13</v>
      </c>
      <c r="I206" s="214">
        <v>0</v>
      </c>
      <c r="J206" s="214">
        <v>0</v>
      </c>
      <c r="K206" s="215">
        <v>-58287.13</v>
      </c>
      <c r="L206" s="215">
        <v>12929.9</v>
      </c>
    </row>
    <row r="207" spans="1:12" ht="13.5" thickBot="1">
      <c r="A207" s="213" t="s">
        <v>620</v>
      </c>
      <c r="B207" s="213" t="s">
        <v>529</v>
      </c>
      <c r="C207" s="214">
        <v>887018</v>
      </c>
      <c r="D207" s="215">
        <v>908749.94</v>
      </c>
      <c r="E207" s="215">
        <v>798671.01</v>
      </c>
      <c r="F207" s="215">
        <v>-110078.93</v>
      </c>
      <c r="G207" s="214">
        <v>0</v>
      </c>
      <c r="H207" s="214">
        <v>0</v>
      </c>
      <c r="I207" s="214">
        <v>0</v>
      </c>
      <c r="J207" s="214">
        <v>0</v>
      </c>
      <c r="K207" s="215">
        <v>-110078.93</v>
      </c>
      <c r="L207" s="215">
        <v>5588.22</v>
      </c>
    </row>
    <row r="208" spans="1:12" ht="13.5" thickBot="1">
      <c r="A208" s="213" t="s">
        <v>622</v>
      </c>
      <c r="B208" s="213" t="s">
        <v>529</v>
      </c>
      <c r="C208" s="214">
        <v>15557</v>
      </c>
      <c r="D208" s="215">
        <v>24547.39</v>
      </c>
      <c r="E208" s="215">
        <v>1347.24</v>
      </c>
      <c r="F208" s="215">
        <v>-23200.15</v>
      </c>
      <c r="G208" s="214">
        <v>0</v>
      </c>
      <c r="H208" s="214">
        <v>0</v>
      </c>
      <c r="I208" s="214">
        <v>0</v>
      </c>
      <c r="J208" s="214">
        <v>0</v>
      </c>
      <c r="K208" s="215">
        <v>-23200.15</v>
      </c>
      <c r="L208" s="214">
        <v>0</v>
      </c>
    </row>
    <row r="209" spans="1:12" ht="13.5" thickBot="1">
      <c r="A209" s="213" t="s">
        <v>624</v>
      </c>
      <c r="B209" s="213" t="s">
        <v>529</v>
      </c>
      <c r="C209" s="214">
        <v>438277</v>
      </c>
      <c r="D209" s="215">
        <v>87655.4</v>
      </c>
      <c r="E209" s="215">
        <v>87655.4</v>
      </c>
      <c r="F209" s="214">
        <v>0</v>
      </c>
      <c r="G209" s="214">
        <v>0</v>
      </c>
      <c r="H209" s="214">
        <v>0</v>
      </c>
      <c r="I209" s="214">
        <v>0</v>
      </c>
      <c r="J209" s="214">
        <v>0</v>
      </c>
      <c r="K209" s="214">
        <v>0</v>
      </c>
      <c r="L209" s="214">
        <v>0</v>
      </c>
    </row>
    <row r="210" spans="1:12" ht="13.5" thickBot="1">
      <c r="A210" s="213" t="s">
        <v>626</v>
      </c>
      <c r="B210" s="213" t="s">
        <v>529</v>
      </c>
      <c r="C210" s="214">
        <v>102217</v>
      </c>
      <c r="D210" s="215">
        <v>106428.34</v>
      </c>
      <c r="E210" s="215">
        <v>16354.72</v>
      </c>
      <c r="F210" s="215">
        <v>-90073.62</v>
      </c>
      <c r="G210" s="214">
        <v>0</v>
      </c>
      <c r="H210" s="214">
        <v>0</v>
      </c>
      <c r="I210" s="214">
        <v>0</v>
      </c>
      <c r="J210" s="214">
        <v>0</v>
      </c>
      <c r="K210" s="215">
        <v>-90073.62</v>
      </c>
      <c r="L210" s="214">
        <v>0</v>
      </c>
    </row>
    <row r="211" spans="1:12" ht="13.5" thickBot="1">
      <c r="A211" s="213" t="s">
        <v>628</v>
      </c>
      <c r="B211" s="213" t="s">
        <v>526</v>
      </c>
      <c r="C211" s="214">
        <v>84867</v>
      </c>
      <c r="D211" s="215">
        <v>97223.64</v>
      </c>
      <c r="E211" s="215">
        <v>52362.94</v>
      </c>
      <c r="F211" s="214">
        <v>0</v>
      </c>
      <c r="G211" s="214">
        <v>0</v>
      </c>
      <c r="H211" s="214">
        <v>0</v>
      </c>
      <c r="I211" s="214">
        <v>0</v>
      </c>
      <c r="J211" s="214">
        <v>0</v>
      </c>
      <c r="K211" s="214">
        <v>0</v>
      </c>
      <c r="L211" s="214">
        <v>0</v>
      </c>
    </row>
    <row r="212" spans="1:12" ht="13.5" thickBot="1">
      <c r="A212" s="213" t="s">
        <v>630</v>
      </c>
      <c r="B212" s="213" t="s">
        <v>526</v>
      </c>
      <c r="C212" s="214">
        <v>834770</v>
      </c>
      <c r="D212" s="215">
        <v>511296.63</v>
      </c>
      <c r="E212" s="215">
        <v>250431</v>
      </c>
      <c r="F212" s="214">
        <v>0</v>
      </c>
      <c r="G212" s="214">
        <v>0</v>
      </c>
      <c r="H212" s="214">
        <v>0</v>
      </c>
      <c r="I212" s="214">
        <v>0</v>
      </c>
      <c r="J212" s="214">
        <v>0</v>
      </c>
      <c r="K212" s="214">
        <v>0</v>
      </c>
      <c r="L212" s="214">
        <v>0</v>
      </c>
    </row>
    <row r="213" spans="1:12" ht="13.5" thickBot="1">
      <c r="A213" s="213" t="s">
        <v>632</v>
      </c>
      <c r="B213" s="213" t="s">
        <v>526</v>
      </c>
      <c r="C213" s="214">
        <v>171699</v>
      </c>
      <c r="D213" s="215">
        <v>73830.57</v>
      </c>
      <c r="E213" s="215">
        <v>4790.4</v>
      </c>
      <c r="F213" s="214">
        <v>0</v>
      </c>
      <c r="G213" s="214">
        <v>0</v>
      </c>
      <c r="H213" s="214">
        <v>-17.17</v>
      </c>
      <c r="I213" s="214">
        <v>0</v>
      </c>
      <c r="J213" s="214">
        <v>0</v>
      </c>
      <c r="K213" s="214">
        <v>-17.17</v>
      </c>
      <c r="L213" s="214">
        <v>0</v>
      </c>
    </row>
    <row r="214" spans="1:12" ht="13.5" thickBot="1">
      <c r="A214" s="213" t="s">
        <v>634</v>
      </c>
      <c r="B214" s="213" t="s">
        <v>529</v>
      </c>
      <c r="C214" s="214">
        <v>9391</v>
      </c>
      <c r="D214" s="215">
        <v>2729.96</v>
      </c>
      <c r="E214" s="215">
        <v>2116.73</v>
      </c>
      <c r="F214" s="214">
        <v>-613.23</v>
      </c>
      <c r="G214" s="214">
        <v>0</v>
      </c>
      <c r="H214" s="214">
        <v>0</v>
      </c>
      <c r="I214" s="214">
        <v>0</v>
      </c>
      <c r="J214" s="214">
        <v>0</v>
      </c>
      <c r="K214" s="214">
        <v>-613.23</v>
      </c>
      <c r="L214" s="214">
        <v>0</v>
      </c>
    </row>
    <row r="215" spans="1:12" ht="13.5" thickBot="1">
      <c r="A215" s="213" t="s">
        <v>636</v>
      </c>
      <c r="B215" s="213" t="s">
        <v>529</v>
      </c>
      <c r="C215" s="214">
        <v>10546</v>
      </c>
      <c r="D215" s="215">
        <v>3691.1</v>
      </c>
      <c r="E215" s="215">
        <v>5273</v>
      </c>
      <c r="F215" s="215">
        <v>1581.9</v>
      </c>
      <c r="G215" s="214">
        <v>0</v>
      </c>
      <c r="H215" s="214">
        <v>0</v>
      </c>
      <c r="I215" s="214">
        <v>0</v>
      </c>
      <c r="J215" s="214">
        <v>0</v>
      </c>
      <c r="K215" s="215">
        <v>1581.9</v>
      </c>
      <c r="L215" s="214">
        <v>0</v>
      </c>
    </row>
    <row r="216" spans="1:12" ht="13.5" thickBot="1">
      <c r="A216" s="339" t="s">
        <v>116</v>
      </c>
      <c r="B216" s="340"/>
      <c r="C216" s="340"/>
      <c r="D216" s="340"/>
      <c r="E216" s="340"/>
      <c r="F216" s="340"/>
      <c r="G216" s="340"/>
      <c r="H216" s="340"/>
      <c r="I216" s="340"/>
      <c r="J216" s="340"/>
      <c r="K216" s="340"/>
      <c r="L216" s="341"/>
    </row>
    <row r="217" spans="1:12" ht="13.5" thickBot="1">
      <c r="A217" s="213" t="s">
        <v>527</v>
      </c>
      <c r="B217" s="213" t="s">
        <v>526</v>
      </c>
      <c r="C217" s="214">
        <v>45488</v>
      </c>
      <c r="D217" s="215">
        <v>13100.54</v>
      </c>
      <c r="E217" s="215">
        <v>13714.63</v>
      </c>
      <c r="F217" s="214">
        <v>0</v>
      </c>
      <c r="G217" s="214">
        <v>0</v>
      </c>
      <c r="H217" s="214">
        <v>-241.09</v>
      </c>
      <c r="I217" s="214">
        <v>0</v>
      </c>
      <c r="J217" s="214">
        <v>0</v>
      </c>
      <c r="K217" s="214">
        <v>-241.09</v>
      </c>
      <c r="L217" s="214">
        <v>0</v>
      </c>
    </row>
    <row r="218" spans="1:12" ht="13.5" thickBot="1">
      <c r="A218" s="213" t="s">
        <v>528</v>
      </c>
      <c r="B218" s="213" t="s">
        <v>526</v>
      </c>
      <c r="C218" s="214">
        <v>327739</v>
      </c>
      <c r="D218" s="215">
        <v>115382.86</v>
      </c>
      <c r="E218" s="215">
        <v>129784.64</v>
      </c>
      <c r="F218" s="214">
        <v>0</v>
      </c>
      <c r="G218" s="214">
        <v>0</v>
      </c>
      <c r="H218" s="214">
        <v>0</v>
      </c>
      <c r="I218" s="214">
        <v>0</v>
      </c>
      <c r="J218" s="214">
        <v>0</v>
      </c>
      <c r="K218" s="214">
        <v>0</v>
      </c>
      <c r="L218" s="214">
        <v>0</v>
      </c>
    </row>
    <row r="219" spans="1:12" ht="13.5" thickBot="1">
      <c r="A219" s="213" t="s">
        <v>528</v>
      </c>
      <c r="B219" s="213" t="s">
        <v>529</v>
      </c>
      <c r="C219" s="214">
        <v>121467</v>
      </c>
      <c r="D219" s="215">
        <v>42763.33</v>
      </c>
      <c r="E219" s="215">
        <v>48100.93</v>
      </c>
      <c r="F219" s="215">
        <v>5337.6</v>
      </c>
      <c r="G219" s="214">
        <v>0</v>
      </c>
      <c r="H219" s="214">
        <v>0</v>
      </c>
      <c r="I219" s="214">
        <v>0</v>
      </c>
      <c r="J219" s="214">
        <v>0</v>
      </c>
      <c r="K219" s="215">
        <v>5337.6</v>
      </c>
      <c r="L219" s="214">
        <v>0</v>
      </c>
    </row>
    <row r="220" spans="1:12" ht="13.5" thickBot="1">
      <c r="A220" s="213" t="s">
        <v>530</v>
      </c>
      <c r="B220" s="213" t="s">
        <v>526</v>
      </c>
      <c r="C220" s="214">
        <v>473486</v>
      </c>
      <c r="D220" s="215">
        <v>164259.06</v>
      </c>
      <c r="E220" s="215">
        <v>188542.13</v>
      </c>
      <c r="F220" s="214">
        <v>0</v>
      </c>
      <c r="G220" s="214">
        <v>0</v>
      </c>
      <c r="H220" s="214">
        <v>94.7</v>
      </c>
      <c r="I220" s="214">
        <v>0</v>
      </c>
      <c r="J220" s="214">
        <v>0</v>
      </c>
      <c r="K220" s="214">
        <v>94.7</v>
      </c>
      <c r="L220" s="214">
        <v>0</v>
      </c>
    </row>
    <row r="221" spans="1:12" ht="13.5" thickBot="1">
      <c r="A221" s="213" t="s">
        <v>530</v>
      </c>
      <c r="B221" s="213" t="s">
        <v>529</v>
      </c>
      <c r="C221" s="214">
        <v>234495</v>
      </c>
      <c r="D221" s="215">
        <v>81349.66</v>
      </c>
      <c r="E221" s="215">
        <v>93375.91</v>
      </c>
      <c r="F221" s="215">
        <v>12026.25</v>
      </c>
      <c r="G221" s="214">
        <v>0</v>
      </c>
      <c r="H221" s="214">
        <v>0</v>
      </c>
      <c r="I221" s="214">
        <v>0</v>
      </c>
      <c r="J221" s="214">
        <v>0</v>
      </c>
      <c r="K221" s="215">
        <v>12026.25</v>
      </c>
      <c r="L221" s="214">
        <v>0</v>
      </c>
    </row>
    <row r="222" spans="1:12" ht="13.5" thickBot="1">
      <c r="A222" s="213" t="s">
        <v>531</v>
      </c>
      <c r="B222" s="213" t="s">
        <v>526</v>
      </c>
      <c r="C222" s="214">
        <v>889981</v>
      </c>
      <c r="D222" s="215">
        <v>307233</v>
      </c>
      <c r="E222" s="215">
        <v>354479.43</v>
      </c>
      <c r="F222" s="214">
        <v>0</v>
      </c>
      <c r="G222" s="214">
        <v>0</v>
      </c>
      <c r="H222" s="215">
        <v>1334.97</v>
      </c>
      <c r="I222" s="214">
        <v>0</v>
      </c>
      <c r="J222" s="214">
        <v>0</v>
      </c>
      <c r="K222" s="215">
        <v>1334.97</v>
      </c>
      <c r="L222" s="214">
        <v>0</v>
      </c>
    </row>
    <row r="223" spans="1:12" ht="13.5" thickBot="1">
      <c r="A223" s="213" t="s">
        <v>531</v>
      </c>
      <c r="B223" s="213" t="s">
        <v>529</v>
      </c>
      <c r="C223" s="214">
        <v>117071</v>
      </c>
      <c r="D223" s="215">
        <v>40312.57</v>
      </c>
      <c r="E223" s="215">
        <v>46629.38</v>
      </c>
      <c r="F223" s="215">
        <v>6316.81</v>
      </c>
      <c r="G223" s="214">
        <v>0</v>
      </c>
      <c r="H223" s="214">
        <v>0</v>
      </c>
      <c r="I223" s="214">
        <v>0</v>
      </c>
      <c r="J223" s="214">
        <v>0</v>
      </c>
      <c r="K223" s="215">
        <v>6316.81</v>
      </c>
      <c r="L223" s="214">
        <v>0</v>
      </c>
    </row>
    <row r="224" spans="1:12" ht="13.5" thickBot="1">
      <c r="A224" s="213" t="s">
        <v>532</v>
      </c>
      <c r="B224" s="213" t="s">
        <v>526</v>
      </c>
      <c r="C224" s="214">
        <v>303766</v>
      </c>
      <c r="D224" s="215">
        <v>129859.97</v>
      </c>
      <c r="E224" s="215">
        <v>150151.53</v>
      </c>
      <c r="F224" s="214">
        <v>0</v>
      </c>
      <c r="G224" s="214">
        <v>0</v>
      </c>
      <c r="H224" s="214">
        <v>30.37</v>
      </c>
      <c r="I224" s="214">
        <v>0</v>
      </c>
      <c r="J224" s="214">
        <v>0</v>
      </c>
      <c r="K224" s="214">
        <v>30.37</v>
      </c>
      <c r="L224" s="214">
        <v>0</v>
      </c>
    </row>
    <row r="225" spans="1:12" ht="13.5" thickBot="1">
      <c r="A225" s="213" t="s">
        <v>532</v>
      </c>
      <c r="B225" s="213" t="s">
        <v>529</v>
      </c>
      <c r="C225" s="214">
        <v>318264</v>
      </c>
      <c r="D225" s="215">
        <v>136057.87</v>
      </c>
      <c r="E225" s="215">
        <v>157317.9</v>
      </c>
      <c r="F225" s="215">
        <v>21260.03</v>
      </c>
      <c r="G225" s="214">
        <v>0</v>
      </c>
      <c r="H225" s="214">
        <v>0</v>
      </c>
      <c r="I225" s="214">
        <v>0</v>
      </c>
      <c r="J225" s="214">
        <v>0</v>
      </c>
      <c r="K225" s="215">
        <v>21260.03</v>
      </c>
      <c r="L225" s="214">
        <v>0</v>
      </c>
    </row>
    <row r="226" spans="1:12" ht="13.5" thickBot="1">
      <c r="A226" s="213" t="s">
        <v>533</v>
      </c>
      <c r="B226" s="213" t="s">
        <v>526</v>
      </c>
      <c r="C226" s="214">
        <v>503115</v>
      </c>
      <c r="D226" s="215">
        <v>259818.81</v>
      </c>
      <c r="E226" s="215">
        <v>295831.62</v>
      </c>
      <c r="F226" s="214">
        <v>0</v>
      </c>
      <c r="G226" s="214">
        <v>0</v>
      </c>
      <c r="H226" s="214">
        <v>0</v>
      </c>
      <c r="I226" s="214">
        <v>0</v>
      </c>
      <c r="J226" s="214">
        <v>0</v>
      </c>
      <c r="K226" s="214">
        <v>0</v>
      </c>
      <c r="L226" s="214">
        <v>0</v>
      </c>
    </row>
    <row r="227" spans="1:12" ht="13.5" thickBot="1">
      <c r="A227" s="213" t="s">
        <v>533</v>
      </c>
      <c r="B227" s="213" t="s">
        <v>529</v>
      </c>
      <c r="C227" s="214">
        <v>134092</v>
      </c>
      <c r="D227" s="215">
        <v>69191.47</v>
      </c>
      <c r="E227" s="215">
        <v>78846.1</v>
      </c>
      <c r="F227" s="215">
        <v>9654.63</v>
      </c>
      <c r="G227" s="214">
        <v>0</v>
      </c>
      <c r="H227" s="214">
        <v>0</v>
      </c>
      <c r="I227" s="214">
        <v>0</v>
      </c>
      <c r="J227" s="214">
        <v>0</v>
      </c>
      <c r="K227" s="215">
        <v>9654.63</v>
      </c>
      <c r="L227" s="214">
        <v>0</v>
      </c>
    </row>
    <row r="228" spans="1:12" ht="13.5" thickBot="1">
      <c r="A228" s="213" t="s">
        <v>534</v>
      </c>
      <c r="B228" s="213" t="s">
        <v>526</v>
      </c>
      <c r="C228" s="214">
        <v>511882</v>
      </c>
      <c r="D228" s="215">
        <v>262743.39</v>
      </c>
      <c r="E228" s="215">
        <v>302829.39</v>
      </c>
      <c r="F228" s="214">
        <v>0</v>
      </c>
      <c r="G228" s="214">
        <v>0</v>
      </c>
      <c r="H228" s="214">
        <v>-102.38</v>
      </c>
      <c r="I228" s="214">
        <v>0</v>
      </c>
      <c r="J228" s="214">
        <v>0</v>
      </c>
      <c r="K228" s="214">
        <v>-102.38</v>
      </c>
      <c r="L228" s="214">
        <v>0</v>
      </c>
    </row>
    <row r="229" spans="1:12" ht="13.5" thickBot="1">
      <c r="A229" s="213" t="s">
        <v>534</v>
      </c>
      <c r="B229" s="213" t="s">
        <v>529</v>
      </c>
      <c r="C229" s="214">
        <v>108464</v>
      </c>
      <c r="D229" s="215">
        <v>55468.48</v>
      </c>
      <c r="E229" s="215">
        <v>64167.3</v>
      </c>
      <c r="F229" s="215">
        <v>8698.82</v>
      </c>
      <c r="G229" s="214">
        <v>0</v>
      </c>
      <c r="H229" s="214">
        <v>0</v>
      </c>
      <c r="I229" s="214">
        <v>0</v>
      </c>
      <c r="J229" s="214">
        <v>0</v>
      </c>
      <c r="K229" s="215">
        <v>8698.82</v>
      </c>
      <c r="L229" s="214">
        <v>0</v>
      </c>
    </row>
    <row r="230" spans="1:12" ht="13.5" thickBot="1">
      <c r="A230" s="213" t="s">
        <v>535</v>
      </c>
      <c r="B230" s="213" t="s">
        <v>526</v>
      </c>
      <c r="C230" s="214">
        <v>176153</v>
      </c>
      <c r="D230" s="215">
        <v>89145.15</v>
      </c>
      <c r="E230" s="215">
        <v>103155.2</v>
      </c>
      <c r="F230" s="214">
        <v>0</v>
      </c>
      <c r="G230" s="214">
        <v>0</v>
      </c>
      <c r="H230" s="214">
        <v>105.69</v>
      </c>
      <c r="I230" s="214">
        <v>0</v>
      </c>
      <c r="J230" s="214">
        <v>0</v>
      </c>
      <c r="K230" s="214">
        <v>105.69</v>
      </c>
      <c r="L230" s="214">
        <v>0</v>
      </c>
    </row>
    <row r="231" spans="1:12" ht="13.5" thickBot="1">
      <c r="A231" s="213" t="s">
        <v>536</v>
      </c>
      <c r="B231" s="213" t="s">
        <v>526</v>
      </c>
      <c r="C231" s="214">
        <v>374243</v>
      </c>
      <c r="D231" s="215">
        <v>217172.08</v>
      </c>
      <c r="E231" s="215">
        <v>258040.55</v>
      </c>
      <c r="F231" s="214">
        <v>0</v>
      </c>
      <c r="G231" s="214">
        <v>0</v>
      </c>
      <c r="H231" s="214">
        <v>523.94</v>
      </c>
      <c r="I231" s="214">
        <v>0</v>
      </c>
      <c r="J231" s="214">
        <v>0</v>
      </c>
      <c r="K231" s="214">
        <v>523.94</v>
      </c>
      <c r="L231" s="214">
        <v>0</v>
      </c>
    </row>
    <row r="232" spans="1:12" ht="13.5" thickBot="1">
      <c r="A232" s="213" t="s">
        <v>537</v>
      </c>
      <c r="B232" s="213" t="s">
        <v>526</v>
      </c>
      <c r="C232" s="214">
        <v>331738</v>
      </c>
      <c r="D232" s="215">
        <v>205736.17</v>
      </c>
      <c r="E232" s="215">
        <v>259286.42</v>
      </c>
      <c r="F232" s="214">
        <v>0</v>
      </c>
      <c r="G232" s="214">
        <v>0</v>
      </c>
      <c r="H232" s="214">
        <v>265.39</v>
      </c>
      <c r="I232" s="214">
        <v>0</v>
      </c>
      <c r="J232" s="214">
        <v>0</v>
      </c>
      <c r="K232" s="214">
        <v>265.39</v>
      </c>
      <c r="L232" s="214">
        <v>0</v>
      </c>
    </row>
    <row r="233" spans="1:12" ht="13.5" thickBot="1">
      <c r="A233" s="213" t="s">
        <v>538</v>
      </c>
      <c r="B233" s="213" t="s">
        <v>526</v>
      </c>
      <c r="C233" s="214">
        <v>42732</v>
      </c>
      <c r="D233" s="215">
        <v>30299.18</v>
      </c>
      <c r="E233" s="215">
        <v>37574.25</v>
      </c>
      <c r="F233" s="214">
        <v>0</v>
      </c>
      <c r="G233" s="214">
        <v>0</v>
      </c>
      <c r="H233" s="214">
        <v>-538.42</v>
      </c>
      <c r="I233" s="214">
        <v>0</v>
      </c>
      <c r="J233" s="214">
        <v>0</v>
      </c>
      <c r="K233" s="214">
        <v>-538.42</v>
      </c>
      <c r="L233" s="214">
        <v>0</v>
      </c>
    </row>
    <row r="234" spans="1:12" ht="13.5" thickBot="1">
      <c r="A234" s="213" t="s">
        <v>539</v>
      </c>
      <c r="B234" s="213" t="s">
        <v>526</v>
      </c>
      <c r="C234" s="214">
        <v>123843</v>
      </c>
      <c r="D234" s="215">
        <v>109394.45</v>
      </c>
      <c r="E234" s="215">
        <v>120499.24</v>
      </c>
      <c r="F234" s="214">
        <v>0</v>
      </c>
      <c r="G234" s="214">
        <v>0</v>
      </c>
      <c r="H234" s="215">
        <v>-1919.57</v>
      </c>
      <c r="I234" s="214">
        <v>0</v>
      </c>
      <c r="J234" s="214">
        <v>0</v>
      </c>
      <c r="K234" s="215">
        <v>-1919.57</v>
      </c>
      <c r="L234" s="214">
        <v>0</v>
      </c>
    </row>
    <row r="235" spans="1:12" ht="13.5" thickBot="1">
      <c r="A235" s="212" t="s">
        <v>643</v>
      </c>
      <c r="B235" s="212">
        <v>71</v>
      </c>
      <c r="C235" s="213"/>
      <c r="D235" s="216">
        <v>14682169.99</v>
      </c>
      <c r="E235" s="216">
        <v>11705825.21</v>
      </c>
      <c r="F235" s="216">
        <v>-1828934.39</v>
      </c>
      <c r="G235" s="276">
        <v>0</v>
      </c>
      <c r="H235" s="216">
        <v>-25856.73</v>
      </c>
      <c r="I235" s="276">
        <v>0</v>
      </c>
      <c r="J235" s="276">
        <v>0</v>
      </c>
      <c r="K235" s="216">
        <v>-1854791.12</v>
      </c>
      <c r="L235" s="216">
        <v>18292.77</v>
      </c>
    </row>
    <row r="237" spans="1:12" ht="12.75">
      <c r="A237" s="277" t="s">
        <v>417</v>
      </c>
      <c r="B237" s="277"/>
      <c r="C237" s="278"/>
      <c r="D237" s="278"/>
      <c r="E237" s="278"/>
      <c r="F237" s="278"/>
      <c r="G237" s="278"/>
      <c r="H237" s="278"/>
      <c r="I237" s="279" t="s">
        <v>418</v>
      </c>
      <c r="J237" s="279"/>
      <c r="K237" s="279"/>
      <c r="L237" s="279"/>
    </row>
    <row r="238" spans="1:12" ht="12.75">
      <c r="A238" s="277" t="s">
        <v>513</v>
      </c>
      <c r="B238" s="277"/>
      <c r="C238" s="278"/>
      <c r="D238" s="278" t="s">
        <v>419</v>
      </c>
      <c r="E238" s="278"/>
      <c r="F238" s="278" t="s">
        <v>193</v>
      </c>
      <c r="H238" s="280" t="s">
        <v>550</v>
      </c>
      <c r="I238" s="280"/>
      <c r="J238" s="280"/>
      <c r="K238" s="280"/>
      <c r="L238" s="280"/>
    </row>
  </sheetData>
  <sheetProtection/>
  <mergeCells count="10">
    <mergeCell ref="A7:L7"/>
    <mergeCell ref="B9:B12"/>
    <mergeCell ref="A88:L88"/>
    <mergeCell ref="A142:L142"/>
    <mergeCell ref="A162:L162"/>
    <mergeCell ref="A216:L216"/>
    <mergeCell ref="C9:C12"/>
    <mergeCell ref="L9:L12"/>
    <mergeCell ref="A14:L14"/>
    <mergeCell ref="A68:L68"/>
  </mergeCells>
  <printOptions/>
  <pageMargins left="0" right="0" top="0.11811023622047245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3">
      <selection activeCell="V38" sqref="V38"/>
    </sheetView>
  </sheetViews>
  <sheetFormatPr defaultColWidth="9.140625" defaultRowHeight="12.75"/>
  <cols>
    <col min="1" max="2" width="9.140625" style="153" customWidth="1"/>
    <col min="3" max="3" width="18.7109375" style="153" customWidth="1"/>
    <col min="4" max="4" width="8.421875" style="98" customWidth="1"/>
    <col min="5" max="5" width="9.00390625" style="98" customWidth="1"/>
    <col min="6" max="6" width="4.7109375" style="98" customWidth="1"/>
    <col min="7" max="7" width="10.57421875" style="98" customWidth="1"/>
    <col min="8" max="8" width="4.57421875" style="98" customWidth="1"/>
    <col min="9" max="9" width="10.8515625" style="98" customWidth="1"/>
    <col min="10" max="10" width="3.7109375" style="98" customWidth="1"/>
    <col min="11" max="11" width="12.7109375" style="98" customWidth="1"/>
    <col min="12" max="12" width="3.8515625" style="98" customWidth="1"/>
    <col min="13" max="13" width="12.00390625" style="98" customWidth="1"/>
    <col min="14" max="14" width="4.00390625" style="98" customWidth="1"/>
    <col min="15" max="15" width="13.28125" style="98" customWidth="1"/>
    <col min="16" max="16384" width="9.140625" style="99" customWidth="1"/>
  </cols>
  <sheetData>
    <row r="1" spans="1:15" ht="12.75">
      <c r="A1" s="4" t="s">
        <v>439</v>
      </c>
      <c r="B1" s="4"/>
      <c r="C1"/>
      <c r="D1"/>
      <c r="E1" s="172"/>
      <c r="F1" s="172"/>
      <c r="G1" s="172"/>
      <c r="H1" s="97"/>
      <c r="I1" s="97"/>
      <c r="J1" s="97"/>
      <c r="K1" s="97"/>
      <c r="L1" s="97"/>
      <c r="M1" s="97"/>
      <c r="N1" s="97"/>
      <c r="O1" s="97"/>
    </row>
    <row r="2" spans="1:15" ht="12.75">
      <c r="A2" s="4" t="s">
        <v>438</v>
      </c>
      <c r="B2" s="4"/>
      <c r="C2"/>
      <c r="D2"/>
      <c r="E2" s="172"/>
      <c r="F2" s="172"/>
      <c r="G2" s="172"/>
      <c r="H2" s="97"/>
      <c r="I2" s="97"/>
      <c r="J2" s="97"/>
      <c r="K2" s="97"/>
      <c r="L2" s="97"/>
      <c r="M2" s="97"/>
      <c r="N2" s="97"/>
      <c r="O2" s="97"/>
    </row>
    <row r="3" spans="1:15" ht="12.75">
      <c r="A3" s="4" t="s">
        <v>299</v>
      </c>
      <c r="B3" s="4"/>
      <c r="C3"/>
      <c r="D3"/>
      <c r="E3" s="172"/>
      <c r="F3" s="172"/>
      <c r="G3" s="172"/>
      <c r="H3" s="97"/>
      <c r="I3" s="97"/>
      <c r="J3" s="97"/>
      <c r="K3" s="97"/>
      <c r="L3" s="97"/>
      <c r="M3" s="97"/>
      <c r="N3" s="97"/>
      <c r="O3" s="97"/>
    </row>
    <row r="4" spans="1:15" ht="12.75">
      <c r="A4" s="4" t="s">
        <v>300</v>
      </c>
      <c r="B4" s="4"/>
      <c r="C4"/>
      <c r="D4"/>
      <c r="E4" s="172"/>
      <c r="F4" s="172"/>
      <c r="G4" s="172"/>
      <c r="H4" s="97"/>
      <c r="I4" s="97"/>
      <c r="J4" s="97"/>
      <c r="K4" s="97"/>
      <c r="L4" s="97"/>
      <c r="M4" s="97"/>
      <c r="N4" s="97"/>
      <c r="O4" s="97"/>
    </row>
    <row r="5" spans="1:15" ht="12.75">
      <c r="A5" s="98"/>
      <c r="C5" s="152"/>
      <c r="D5" s="97"/>
      <c r="E5" s="97"/>
      <c r="F5" s="97"/>
      <c r="G5" s="97"/>
      <c r="H5" s="97"/>
      <c r="I5" s="97"/>
      <c r="J5" s="97"/>
      <c r="K5" s="97"/>
      <c r="L5" s="97"/>
      <c r="N5" s="97"/>
      <c r="O5" s="97"/>
    </row>
    <row r="6" spans="1:15" ht="12.75">
      <c r="A6" s="98"/>
      <c r="B6" s="171" t="s">
        <v>524</v>
      </c>
      <c r="C6" s="152"/>
      <c r="D6" s="97"/>
      <c r="E6" s="97"/>
      <c r="F6" s="97"/>
      <c r="G6" s="97"/>
      <c r="H6" s="97"/>
      <c r="I6" s="97"/>
      <c r="J6" s="97"/>
      <c r="K6" s="97"/>
      <c r="L6" s="97"/>
      <c r="N6" s="97"/>
      <c r="O6" s="97"/>
    </row>
    <row r="7" spans="1:15" ht="12.75">
      <c r="A7" s="152"/>
      <c r="B7" s="152"/>
      <c r="C7" s="152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s="154" customFormat="1" ht="11.25">
      <c r="A8" s="350" t="s">
        <v>90</v>
      </c>
      <c r="B8" s="351"/>
      <c r="C8" s="351"/>
      <c r="D8" s="351"/>
      <c r="E8" s="352"/>
      <c r="F8" s="344" t="s">
        <v>1</v>
      </c>
      <c r="G8" s="353" t="s">
        <v>422</v>
      </c>
      <c r="H8" s="344" t="s">
        <v>1</v>
      </c>
      <c r="I8" s="347" t="s">
        <v>423</v>
      </c>
      <c r="J8" s="344" t="s">
        <v>1</v>
      </c>
      <c r="K8" s="347" t="s">
        <v>107</v>
      </c>
      <c r="L8" s="344" t="s">
        <v>1</v>
      </c>
      <c r="M8" s="347" t="s">
        <v>424</v>
      </c>
      <c r="N8" s="344" t="s">
        <v>1</v>
      </c>
      <c r="O8" s="347" t="s">
        <v>113</v>
      </c>
    </row>
    <row r="9" spans="1:15" s="154" customFormat="1" ht="10.5" customHeight="1">
      <c r="A9" s="361" t="s">
        <v>414</v>
      </c>
      <c r="B9" s="362"/>
      <c r="C9" s="363"/>
      <c r="D9" s="370" t="s">
        <v>415</v>
      </c>
      <c r="E9" s="373" t="s">
        <v>541</v>
      </c>
      <c r="F9" s="345"/>
      <c r="G9" s="354"/>
      <c r="H9" s="345"/>
      <c r="I9" s="348"/>
      <c r="J9" s="345"/>
      <c r="K9" s="348"/>
      <c r="L9" s="345"/>
      <c r="M9" s="348"/>
      <c r="N9" s="345"/>
      <c r="O9" s="348"/>
    </row>
    <row r="10" spans="1:15" s="154" customFormat="1" ht="11.25" customHeight="1">
      <c r="A10" s="364"/>
      <c r="B10" s="365"/>
      <c r="C10" s="366"/>
      <c r="D10" s="371"/>
      <c r="E10" s="354"/>
      <c r="F10" s="345"/>
      <c r="G10" s="354"/>
      <c r="H10" s="345"/>
      <c r="I10" s="348"/>
      <c r="J10" s="345"/>
      <c r="K10" s="348"/>
      <c r="L10" s="345"/>
      <c r="M10" s="348"/>
      <c r="N10" s="345"/>
      <c r="O10" s="348"/>
    </row>
    <row r="11" spans="1:15" s="154" customFormat="1" ht="10.5" customHeight="1">
      <c r="A11" s="367"/>
      <c r="B11" s="368"/>
      <c r="C11" s="369"/>
      <c r="D11" s="372"/>
      <c r="E11" s="355"/>
      <c r="F11" s="345"/>
      <c r="G11" s="355"/>
      <c r="H11" s="345"/>
      <c r="I11" s="349"/>
      <c r="J11" s="345"/>
      <c r="K11" s="349"/>
      <c r="L11" s="345"/>
      <c r="M11" s="349"/>
      <c r="N11" s="345"/>
      <c r="O11" s="349"/>
    </row>
    <row r="12" spans="1:15" s="154" customFormat="1" ht="11.25" customHeight="1">
      <c r="A12" s="374">
        <v>1</v>
      </c>
      <c r="B12" s="375"/>
      <c r="C12" s="375"/>
      <c r="D12" s="375"/>
      <c r="E12" s="376"/>
      <c r="F12" s="346"/>
      <c r="G12" s="155">
        <v>2</v>
      </c>
      <c r="H12" s="346"/>
      <c r="I12" s="110">
        <v>3</v>
      </c>
      <c r="J12" s="346"/>
      <c r="K12" s="110">
        <v>4</v>
      </c>
      <c r="L12" s="346"/>
      <c r="M12" s="110">
        <v>5</v>
      </c>
      <c r="N12" s="346"/>
      <c r="O12" s="110">
        <v>6</v>
      </c>
    </row>
    <row r="13" spans="1:16" s="154" customFormat="1" ht="13.5" customHeight="1">
      <c r="A13" s="356" t="s">
        <v>426</v>
      </c>
      <c r="B13" s="357"/>
      <c r="C13" s="357"/>
      <c r="D13" s="357"/>
      <c r="E13" s="358"/>
      <c r="F13" s="156">
        <v>678</v>
      </c>
      <c r="G13" s="156"/>
      <c r="H13" s="156">
        <v>689</v>
      </c>
      <c r="I13" s="156"/>
      <c r="J13" s="156">
        <v>700</v>
      </c>
      <c r="K13" s="156"/>
      <c r="L13" s="156">
        <v>711</v>
      </c>
      <c r="M13" s="156"/>
      <c r="N13" s="156">
        <v>722</v>
      </c>
      <c r="O13" s="156"/>
      <c r="P13" s="157"/>
    </row>
    <row r="14" spans="1:16" s="154" customFormat="1" ht="12.75" customHeight="1">
      <c r="A14" s="359" t="s">
        <v>427</v>
      </c>
      <c r="B14" s="360"/>
      <c r="C14" s="360"/>
      <c r="D14" s="360"/>
      <c r="E14" s="360"/>
      <c r="F14" s="124">
        <v>679</v>
      </c>
      <c r="G14" s="124"/>
      <c r="H14" s="177">
        <v>690</v>
      </c>
      <c r="I14" s="124"/>
      <c r="J14" s="124">
        <v>701</v>
      </c>
      <c r="K14" s="124"/>
      <c r="L14" s="124">
        <v>712</v>
      </c>
      <c r="M14" s="124"/>
      <c r="N14" s="124">
        <v>723</v>
      </c>
      <c r="O14" s="124"/>
      <c r="P14" s="159"/>
    </row>
    <row r="15" spans="1:15" s="107" customFormat="1" ht="14.25" customHeight="1">
      <c r="A15" s="342" t="s">
        <v>525</v>
      </c>
      <c r="B15" s="343"/>
      <c r="C15" s="343"/>
      <c r="D15" s="217" t="s">
        <v>526</v>
      </c>
      <c r="E15" s="217" t="s">
        <v>527</v>
      </c>
      <c r="F15" s="131"/>
      <c r="G15" s="218">
        <v>13646.4</v>
      </c>
      <c r="H15" s="160"/>
      <c r="I15" s="218">
        <v>13100.54</v>
      </c>
      <c r="J15" s="160"/>
      <c r="K15" s="218">
        <v>13714.63</v>
      </c>
      <c r="L15" s="160"/>
      <c r="M15" s="219">
        <v>0.134299</v>
      </c>
      <c r="N15" s="160"/>
      <c r="O15" s="219">
        <v>0.105272</v>
      </c>
    </row>
    <row r="16" spans="1:15" s="107" customFormat="1" ht="12.75" customHeight="1">
      <c r="A16" s="342" t="s">
        <v>525</v>
      </c>
      <c r="B16" s="343"/>
      <c r="C16" s="343"/>
      <c r="D16" s="217" t="s">
        <v>526</v>
      </c>
      <c r="E16" s="217" t="s">
        <v>528</v>
      </c>
      <c r="F16" s="131"/>
      <c r="G16" s="218">
        <v>131095.6</v>
      </c>
      <c r="H16" s="160"/>
      <c r="I16" s="218">
        <v>115382.86</v>
      </c>
      <c r="J16" s="160"/>
      <c r="K16" s="218">
        <v>129784.64</v>
      </c>
      <c r="L16" s="160"/>
      <c r="M16" s="219">
        <v>0.803976</v>
      </c>
      <c r="N16" s="160"/>
      <c r="O16" s="219">
        <v>0.99621</v>
      </c>
    </row>
    <row r="17" spans="1:15" s="107" customFormat="1" ht="12.75" customHeight="1">
      <c r="A17" s="342" t="s">
        <v>525</v>
      </c>
      <c r="B17" s="343"/>
      <c r="C17" s="343"/>
      <c r="D17" s="217" t="s">
        <v>529</v>
      </c>
      <c r="E17" s="217" t="s">
        <v>528</v>
      </c>
      <c r="F17" s="131"/>
      <c r="G17" s="218">
        <v>48586.8</v>
      </c>
      <c r="H17" s="160"/>
      <c r="I17" s="218">
        <v>42763.33</v>
      </c>
      <c r="J17" s="160"/>
      <c r="K17" s="218">
        <v>48100.93</v>
      </c>
      <c r="L17" s="160"/>
      <c r="M17" s="219">
        <v>0.297971</v>
      </c>
      <c r="N17" s="160"/>
      <c r="O17" s="219">
        <v>0.369216</v>
      </c>
    </row>
    <row r="18" spans="1:15" s="107" customFormat="1" ht="12.75" customHeight="1">
      <c r="A18" s="342" t="s">
        <v>525</v>
      </c>
      <c r="B18" s="343"/>
      <c r="C18" s="343"/>
      <c r="D18" s="217" t="s">
        <v>526</v>
      </c>
      <c r="E18" s="217" t="s">
        <v>530</v>
      </c>
      <c r="F18" s="131"/>
      <c r="G18" s="218">
        <v>189394.4</v>
      </c>
      <c r="H18" s="160"/>
      <c r="I18" s="218">
        <v>164259.06</v>
      </c>
      <c r="J18" s="160"/>
      <c r="K18" s="218">
        <v>188542.13</v>
      </c>
      <c r="L18" s="160"/>
      <c r="M18" s="219">
        <v>1.698988</v>
      </c>
      <c r="N18" s="160"/>
      <c r="O18" s="219">
        <v>1.447224</v>
      </c>
    </row>
    <row r="19" spans="1:15" s="107" customFormat="1" ht="12.75" customHeight="1">
      <c r="A19" s="342" t="s">
        <v>525</v>
      </c>
      <c r="B19" s="343"/>
      <c r="C19" s="343"/>
      <c r="D19" s="217" t="s">
        <v>529</v>
      </c>
      <c r="E19" s="217" t="s">
        <v>530</v>
      </c>
      <c r="F19" s="131"/>
      <c r="G19" s="218">
        <v>93798</v>
      </c>
      <c r="H19" s="160"/>
      <c r="I19" s="218">
        <v>81349.66</v>
      </c>
      <c r="J19" s="160"/>
      <c r="K19" s="218">
        <v>93375.91</v>
      </c>
      <c r="L19" s="160"/>
      <c r="M19" s="219">
        <v>0.841427</v>
      </c>
      <c r="N19" s="160"/>
      <c r="O19" s="219">
        <v>0.716741</v>
      </c>
    </row>
    <row r="20" spans="1:15" s="107" customFormat="1" ht="12.75" customHeight="1">
      <c r="A20" s="342" t="s">
        <v>525</v>
      </c>
      <c r="B20" s="343"/>
      <c r="C20" s="343"/>
      <c r="D20" s="217" t="s">
        <v>526</v>
      </c>
      <c r="E20" s="217" t="s">
        <v>531</v>
      </c>
      <c r="F20" s="131"/>
      <c r="G20" s="218">
        <v>355992.4</v>
      </c>
      <c r="H20" s="160"/>
      <c r="I20" s="218">
        <v>307233</v>
      </c>
      <c r="J20" s="160"/>
      <c r="K20" s="218">
        <v>354479.43</v>
      </c>
      <c r="L20" s="160"/>
      <c r="M20" s="219">
        <v>1.104942</v>
      </c>
      <c r="N20" s="160"/>
      <c r="O20" s="219">
        <v>2.720937</v>
      </c>
    </row>
    <row r="21" spans="1:15" s="107" customFormat="1" ht="12.75" customHeight="1">
      <c r="A21" s="342" t="s">
        <v>525</v>
      </c>
      <c r="B21" s="343"/>
      <c r="C21" s="343"/>
      <c r="D21" s="217" t="s">
        <v>529</v>
      </c>
      <c r="E21" s="217" t="s">
        <v>531</v>
      </c>
      <c r="F21" s="131"/>
      <c r="G21" s="218">
        <v>46828.4</v>
      </c>
      <c r="H21" s="160"/>
      <c r="I21" s="218">
        <v>40312.57</v>
      </c>
      <c r="J21" s="160"/>
      <c r="K21" s="218">
        <v>46629.38</v>
      </c>
      <c r="L21" s="160"/>
      <c r="M21" s="219">
        <v>0.145348</v>
      </c>
      <c r="N21" s="160"/>
      <c r="O21" s="219">
        <v>0.357921</v>
      </c>
    </row>
    <row r="22" spans="1:15" s="107" customFormat="1" ht="12.75" customHeight="1">
      <c r="A22" s="342" t="s">
        <v>525</v>
      </c>
      <c r="B22" s="343"/>
      <c r="C22" s="343"/>
      <c r="D22" s="217" t="s">
        <v>526</v>
      </c>
      <c r="E22" s="217" t="s">
        <v>532</v>
      </c>
      <c r="F22" s="131"/>
      <c r="G22" s="218">
        <v>151883</v>
      </c>
      <c r="H22" s="160"/>
      <c r="I22" s="218">
        <v>129859.97</v>
      </c>
      <c r="J22" s="160"/>
      <c r="K22" s="218">
        <v>150151.53</v>
      </c>
      <c r="L22" s="160"/>
      <c r="M22" s="219">
        <v>0.843884</v>
      </c>
      <c r="N22" s="160"/>
      <c r="O22" s="219">
        <v>1.152543</v>
      </c>
    </row>
    <row r="23" spans="1:15" s="107" customFormat="1" ht="12.75" customHeight="1">
      <c r="A23" s="342" t="s">
        <v>525</v>
      </c>
      <c r="B23" s="343"/>
      <c r="C23" s="343"/>
      <c r="D23" s="217" t="s">
        <v>529</v>
      </c>
      <c r="E23" s="217" t="s">
        <v>532</v>
      </c>
      <c r="F23" s="131"/>
      <c r="G23" s="218">
        <v>159132</v>
      </c>
      <c r="H23" s="160"/>
      <c r="I23" s="218">
        <v>136057.87</v>
      </c>
      <c r="J23" s="160"/>
      <c r="K23" s="218">
        <v>157317.9</v>
      </c>
      <c r="L23" s="160"/>
      <c r="M23" s="219">
        <v>0.88416</v>
      </c>
      <c r="N23" s="160"/>
      <c r="O23" s="219">
        <v>1.207551</v>
      </c>
    </row>
    <row r="24" spans="1:15" s="107" customFormat="1" ht="12.75" customHeight="1">
      <c r="A24" s="342" t="s">
        <v>525</v>
      </c>
      <c r="B24" s="343"/>
      <c r="C24" s="343"/>
      <c r="D24" s="217" t="s">
        <v>526</v>
      </c>
      <c r="E24" s="217" t="s">
        <v>533</v>
      </c>
      <c r="F24" s="131"/>
      <c r="G24" s="218">
        <v>301869</v>
      </c>
      <c r="H24" s="160"/>
      <c r="I24" s="218">
        <v>259818.81</v>
      </c>
      <c r="J24" s="160"/>
      <c r="K24" s="218">
        <v>295831.62</v>
      </c>
      <c r="L24" s="160"/>
      <c r="M24" s="219">
        <v>1.72869</v>
      </c>
      <c r="N24" s="160"/>
      <c r="O24" s="219">
        <v>2.270764</v>
      </c>
    </row>
    <row r="25" spans="1:15" s="107" customFormat="1" ht="12.75" customHeight="1">
      <c r="A25" s="342" t="s">
        <v>525</v>
      </c>
      <c r="B25" s="343"/>
      <c r="C25" s="343"/>
      <c r="D25" s="217" t="s">
        <v>529</v>
      </c>
      <c r="E25" s="217" t="s">
        <v>533</v>
      </c>
      <c r="F25" s="131"/>
      <c r="G25" s="218">
        <v>80455.2</v>
      </c>
      <c r="H25" s="160"/>
      <c r="I25" s="218">
        <v>69191.47</v>
      </c>
      <c r="J25" s="160"/>
      <c r="K25" s="218">
        <v>78846.1</v>
      </c>
      <c r="L25" s="160"/>
      <c r="M25" s="219">
        <v>0.460737</v>
      </c>
      <c r="N25" s="160"/>
      <c r="O25" s="219">
        <v>0.605212</v>
      </c>
    </row>
    <row r="26" spans="1:15" s="107" customFormat="1" ht="12.75" customHeight="1">
      <c r="A26" s="342" t="s">
        <v>525</v>
      </c>
      <c r="B26" s="343"/>
      <c r="C26" s="343"/>
      <c r="D26" s="217" t="s">
        <v>526</v>
      </c>
      <c r="E26" s="217" t="s">
        <v>534</v>
      </c>
      <c r="F26" s="131"/>
      <c r="G26" s="218">
        <v>307129.2</v>
      </c>
      <c r="H26" s="160"/>
      <c r="I26" s="218">
        <v>262743.39</v>
      </c>
      <c r="J26" s="160"/>
      <c r="K26" s="218">
        <v>302829.39</v>
      </c>
      <c r="L26" s="160"/>
      <c r="M26" s="219">
        <v>0.923147</v>
      </c>
      <c r="N26" s="160"/>
      <c r="O26" s="219">
        <v>2.324478</v>
      </c>
    </row>
    <row r="27" spans="1:15" s="107" customFormat="1" ht="12.75" customHeight="1">
      <c r="A27" s="342" t="s">
        <v>525</v>
      </c>
      <c r="B27" s="343"/>
      <c r="C27" s="343"/>
      <c r="D27" s="217" t="s">
        <v>529</v>
      </c>
      <c r="E27" s="217" t="s">
        <v>534</v>
      </c>
      <c r="F27" s="131"/>
      <c r="G27" s="218">
        <v>65078.4</v>
      </c>
      <c r="H27" s="160"/>
      <c r="I27" s="218">
        <v>55468.48</v>
      </c>
      <c r="J27" s="160"/>
      <c r="K27" s="218">
        <v>64167.3</v>
      </c>
      <c r="L27" s="160"/>
      <c r="M27" s="219">
        <v>0.195608</v>
      </c>
      <c r="N27" s="160"/>
      <c r="O27" s="219">
        <v>0.49254</v>
      </c>
    </row>
    <row r="28" spans="1:15" s="107" customFormat="1" ht="12.75" customHeight="1">
      <c r="A28" s="342" t="s">
        <v>525</v>
      </c>
      <c r="B28" s="343"/>
      <c r="C28" s="343"/>
      <c r="D28" s="217" t="s">
        <v>526</v>
      </c>
      <c r="E28" s="217" t="s">
        <v>535</v>
      </c>
      <c r="F28" s="131"/>
      <c r="G28" s="218">
        <v>105691.8</v>
      </c>
      <c r="H28" s="160"/>
      <c r="I28" s="218">
        <v>89145.15</v>
      </c>
      <c r="J28" s="160"/>
      <c r="K28" s="218">
        <v>103155.2</v>
      </c>
      <c r="L28" s="160"/>
      <c r="M28" s="219">
        <v>0.807364</v>
      </c>
      <c r="N28" s="160"/>
      <c r="O28" s="219">
        <v>0.791806</v>
      </c>
    </row>
    <row r="29" spans="1:15" s="107" customFormat="1" ht="12.75" customHeight="1">
      <c r="A29" s="342" t="s">
        <v>525</v>
      </c>
      <c r="B29" s="343"/>
      <c r="C29" s="343"/>
      <c r="D29" s="217" t="s">
        <v>526</v>
      </c>
      <c r="E29" s="217" t="s">
        <v>536</v>
      </c>
      <c r="F29" s="131"/>
      <c r="G29" s="218">
        <v>261970.1</v>
      </c>
      <c r="H29" s="160"/>
      <c r="I29" s="218">
        <v>217172.08</v>
      </c>
      <c r="J29" s="160"/>
      <c r="K29" s="218">
        <v>258040.55</v>
      </c>
      <c r="L29" s="160"/>
      <c r="M29" s="219">
        <v>1.370773</v>
      </c>
      <c r="N29" s="160"/>
      <c r="O29" s="219">
        <v>1.980685</v>
      </c>
    </row>
    <row r="30" spans="1:15" s="107" customFormat="1" ht="12.75" customHeight="1">
      <c r="A30" s="342" t="s">
        <v>525</v>
      </c>
      <c r="B30" s="343"/>
      <c r="C30" s="343"/>
      <c r="D30" s="217" t="s">
        <v>526</v>
      </c>
      <c r="E30" s="217" t="s">
        <v>537</v>
      </c>
      <c r="F30" s="131"/>
      <c r="G30" s="218">
        <v>265390.4</v>
      </c>
      <c r="H30" s="160"/>
      <c r="I30" s="218">
        <v>205736.17</v>
      </c>
      <c r="J30" s="160"/>
      <c r="K30" s="218">
        <v>259286.42</v>
      </c>
      <c r="L30" s="160"/>
      <c r="M30" s="219">
        <v>1.030719</v>
      </c>
      <c r="N30" s="160"/>
      <c r="O30" s="219">
        <v>1.990248</v>
      </c>
    </row>
    <row r="31" spans="1:15" s="107" customFormat="1" ht="12.75" customHeight="1">
      <c r="A31" s="342" t="s">
        <v>525</v>
      </c>
      <c r="B31" s="343"/>
      <c r="C31" s="343"/>
      <c r="D31" s="217" t="s">
        <v>526</v>
      </c>
      <c r="E31" s="217" t="s">
        <v>538</v>
      </c>
      <c r="F31" s="131"/>
      <c r="G31" s="218">
        <v>38458.8</v>
      </c>
      <c r="H31" s="160"/>
      <c r="I31" s="218">
        <v>30299.18</v>
      </c>
      <c r="J31" s="160"/>
      <c r="K31" s="218">
        <v>37574.25</v>
      </c>
      <c r="L31" s="160"/>
      <c r="M31" s="219">
        <v>0.179578</v>
      </c>
      <c r="N31" s="160"/>
      <c r="O31" s="219">
        <v>0.288415</v>
      </c>
    </row>
    <row r="32" spans="1:16" s="154" customFormat="1" ht="12" customHeight="1">
      <c r="A32" s="342" t="s">
        <v>525</v>
      </c>
      <c r="B32" s="343"/>
      <c r="C32" s="343"/>
      <c r="D32" s="217" t="s">
        <v>526</v>
      </c>
      <c r="E32" s="217" t="s">
        <v>539</v>
      </c>
      <c r="F32" s="158"/>
      <c r="G32" s="218">
        <v>123843</v>
      </c>
      <c r="H32" s="156"/>
      <c r="I32" s="218">
        <v>109394.45</v>
      </c>
      <c r="J32" s="158"/>
      <c r="K32" s="218">
        <v>120499.24</v>
      </c>
      <c r="L32" s="158"/>
      <c r="M32" s="219">
        <v>0.58645</v>
      </c>
      <c r="N32" s="158"/>
      <c r="O32" s="219">
        <v>0.924936</v>
      </c>
      <c r="P32" s="159"/>
    </row>
    <row r="33" spans="1:16" s="154" customFormat="1" ht="11.25">
      <c r="A33" s="379" t="s">
        <v>542</v>
      </c>
      <c r="B33" s="380"/>
      <c r="C33" s="380"/>
      <c r="D33" s="380"/>
      <c r="E33" s="381"/>
      <c r="F33" s="220">
        <v>680</v>
      </c>
      <c r="G33" s="220"/>
      <c r="H33" s="221">
        <v>691</v>
      </c>
      <c r="I33" s="220"/>
      <c r="J33" s="220">
        <v>702</v>
      </c>
      <c r="K33" s="220"/>
      <c r="L33" s="220">
        <v>713</v>
      </c>
      <c r="M33" s="220"/>
      <c r="N33" s="220">
        <v>724</v>
      </c>
      <c r="O33" s="220"/>
      <c r="P33" s="159"/>
    </row>
    <row r="34" spans="1:15" s="107" customFormat="1" ht="14.25" customHeight="1">
      <c r="A34" s="383" t="s">
        <v>543</v>
      </c>
      <c r="B34" s="383"/>
      <c r="C34" s="383"/>
      <c r="D34" s="383"/>
      <c r="E34" s="383"/>
      <c r="F34" s="222">
        <v>681</v>
      </c>
      <c r="G34" s="222"/>
      <c r="H34" s="223">
        <v>692</v>
      </c>
      <c r="I34" s="222"/>
      <c r="J34" s="224">
        <v>703</v>
      </c>
      <c r="K34" s="222"/>
      <c r="L34" s="222">
        <v>714</v>
      </c>
      <c r="M34" s="222"/>
      <c r="N34" s="222">
        <v>725</v>
      </c>
      <c r="O34" s="222"/>
    </row>
    <row r="35" spans="1:15" s="137" customFormat="1" ht="11.25">
      <c r="A35" s="384" t="s">
        <v>540</v>
      </c>
      <c r="B35" s="385"/>
      <c r="C35" s="385"/>
      <c r="D35" s="385"/>
      <c r="E35" s="386"/>
      <c r="F35" s="222">
        <v>682</v>
      </c>
      <c r="G35" s="227">
        <f>SUM(G13:G34)</f>
        <v>2740242.8999999994</v>
      </c>
      <c r="H35" s="228">
        <v>693</v>
      </c>
      <c r="I35" s="227">
        <f>SUM(I13:I34)</f>
        <v>2329288.04</v>
      </c>
      <c r="J35" s="228">
        <v>704</v>
      </c>
      <c r="K35" s="227">
        <f>SUM(K13:K34)</f>
        <v>2702326.5500000003</v>
      </c>
      <c r="L35" s="228">
        <v>715</v>
      </c>
      <c r="M35" s="229"/>
      <c r="N35" s="228">
        <v>726</v>
      </c>
      <c r="O35" s="229">
        <f>SUM(O13:O34)</f>
        <v>20.742699</v>
      </c>
    </row>
    <row r="36" spans="1:15" s="137" customFormat="1" ht="11.25">
      <c r="A36" s="382" t="s">
        <v>544</v>
      </c>
      <c r="B36" s="382"/>
      <c r="C36" s="382"/>
      <c r="D36" s="382"/>
      <c r="E36" s="382"/>
      <c r="F36" s="222">
        <v>683</v>
      </c>
      <c r="G36" s="230"/>
      <c r="H36" s="231">
        <v>694</v>
      </c>
      <c r="I36" s="232"/>
      <c r="J36" s="233">
        <v>705</v>
      </c>
      <c r="K36" s="232"/>
      <c r="L36" s="234">
        <v>716</v>
      </c>
      <c r="M36" s="235"/>
      <c r="N36" s="236">
        <v>727</v>
      </c>
      <c r="O36" s="237"/>
    </row>
    <row r="37" spans="1:15" s="137" customFormat="1" ht="11.25">
      <c r="A37" s="377" t="s">
        <v>545</v>
      </c>
      <c r="B37" s="377"/>
      <c r="C37" s="377"/>
      <c r="D37" s="377"/>
      <c r="E37" s="377"/>
      <c r="F37" s="238">
        <v>684</v>
      </c>
      <c r="G37" s="230"/>
      <c r="H37" s="231">
        <v>695</v>
      </c>
      <c r="I37" s="232"/>
      <c r="J37" s="233">
        <v>706</v>
      </c>
      <c r="K37" s="232"/>
      <c r="L37" s="234">
        <v>717</v>
      </c>
      <c r="M37" s="235"/>
      <c r="N37" s="236">
        <v>728</v>
      </c>
      <c r="O37" s="237"/>
    </row>
    <row r="38" spans="1:15" s="137" customFormat="1" ht="11.25">
      <c r="A38" s="377" t="s">
        <v>546</v>
      </c>
      <c r="B38" s="377"/>
      <c r="C38" s="377"/>
      <c r="D38" s="377"/>
      <c r="E38" s="377"/>
      <c r="F38" s="238">
        <v>685</v>
      </c>
      <c r="G38" s="230"/>
      <c r="H38" s="231">
        <v>696</v>
      </c>
      <c r="I38" s="232"/>
      <c r="J38" s="233">
        <v>707</v>
      </c>
      <c r="K38" s="232"/>
      <c r="L38" s="234">
        <v>718</v>
      </c>
      <c r="M38" s="235"/>
      <c r="N38" s="236">
        <v>729</v>
      </c>
      <c r="O38" s="237"/>
    </row>
    <row r="39" spans="1:15" s="137" customFormat="1" ht="11.25">
      <c r="A39" s="377" t="s">
        <v>547</v>
      </c>
      <c r="B39" s="377"/>
      <c r="C39" s="377"/>
      <c r="D39" s="377"/>
      <c r="E39" s="377"/>
      <c r="F39" s="238">
        <v>686</v>
      </c>
      <c r="G39" s="238"/>
      <c r="H39" s="231">
        <v>697</v>
      </c>
      <c r="I39" s="238"/>
      <c r="J39" s="231">
        <v>708</v>
      </c>
      <c r="K39" s="238"/>
      <c r="L39" s="239">
        <v>719</v>
      </c>
      <c r="M39" s="238"/>
      <c r="N39" s="231">
        <v>730</v>
      </c>
      <c r="O39" s="238"/>
    </row>
    <row r="40" spans="1:15" s="137" customFormat="1" ht="11.25">
      <c r="A40" s="377" t="s">
        <v>548</v>
      </c>
      <c r="B40" s="377"/>
      <c r="C40" s="377"/>
      <c r="D40" s="377"/>
      <c r="E40" s="377"/>
      <c r="F40" s="238">
        <v>687</v>
      </c>
      <c r="G40" s="141"/>
      <c r="H40" s="231">
        <v>698</v>
      </c>
      <c r="I40" s="140"/>
      <c r="J40" s="233">
        <v>709</v>
      </c>
      <c r="K40" s="140"/>
      <c r="L40" s="234">
        <v>720</v>
      </c>
      <c r="M40" s="235"/>
      <c r="N40" s="236">
        <v>731</v>
      </c>
      <c r="O40" s="161"/>
    </row>
    <row r="41" spans="1:15" s="107" customFormat="1" ht="12.75">
      <c r="A41" s="382" t="s">
        <v>549</v>
      </c>
      <c r="B41" s="382"/>
      <c r="C41" s="382"/>
      <c r="D41" s="382"/>
      <c r="E41" s="382"/>
      <c r="F41" s="238">
        <v>688</v>
      </c>
      <c r="G41" s="141">
        <f>G35</f>
        <v>2740242.8999999994</v>
      </c>
      <c r="H41" s="231">
        <v>699</v>
      </c>
      <c r="I41" s="140">
        <f>I35</f>
        <v>2329288.04</v>
      </c>
      <c r="J41" s="233">
        <v>710</v>
      </c>
      <c r="K41" s="140">
        <f>K35</f>
        <v>2702326.5500000003</v>
      </c>
      <c r="L41" s="234">
        <v>721</v>
      </c>
      <c r="M41" s="235"/>
      <c r="N41" s="236">
        <v>732</v>
      </c>
      <c r="O41" s="145">
        <f>O35</f>
        <v>20.742699</v>
      </c>
    </row>
    <row r="42" spans="1:15" s="107" customFormat="1" ht="12.75">
      <c r="A42" s="452"/>
      <c r="B42" s="452"/>
      <c r="C42" s="452"/>
      <c r="D42" s="452"/>
      <c r="E42" s="452"/>
      <c r="F42" s="453"/>
      <c r="G42" s="454"/>
      <c r="H42" s="455"/>
      <c r="I42" s="456"/>
      <c r="J42" s="457"/>
      <c r="K42" s="456"/>
      <c r="L42" s="458"/>
      <c r="M42" s="459"/>
      <c r="N42" s="460"/>
      <c r="O42" s="461"/>
    </row>
    <row r="43" spans="1:16" ht="12.75">
      <c r="A43" s="162" t="s">
        <v>417</v>
      </c>
      <c r="B43" s="162"/>
      <c r="C43" s="162"/>
      <c r="D43" s="148"/>
      <c r="E43" s="148"/>
      <c r="J43" s="149" t="s">
        <v>193</v>
      </c>
      <c r="L43" s="378" t="s">
        <v>418</v>
      </c>
      <c r="M43" s="378"/>
      <c r="N43" s="378"/>
      <c r="O43" s="378"/>
      <c r="P43" s="154"/>
    </row>
    <row r="44" spans="1:16" ht="12.75">
      <c r="A44" s="162" t="s">
        <v>513</v>
      </c>
      <c r="B44" s="162"/>
      <c r="C44" s="162"/>
      <c r="D44" s="148" t="s">
        <v>419</v>
      </c>
      <c r="K44" s="148"/>
      <c r="L44" s="378" t="s">
        <v>406</v>
      </c>
      <c r="M44" s="378"/>
      <c r="N44" s="378"/>
      <c r="O44" s="378"/>
      <c r="P44" s="154"/>
    </row>
    <row r="45" spans="10:16" ht="12.75">
      <c r="J45" s="151"/>
      <c r="K45" s="101"/>
      <c r="L45" s="97"/>
      <c r="M45" s="163"/>
      <c r="N45" s="163"/>
      <c r="P45" s="164"/>
    </row>
    <row r="46" spans="1:16" ht="12" customHeight="1">
      <c r="A46" s="152"/>
      <c r="B46" s="153" t="s">
        <v>428</v>
      </c>
      <c r="C46" s="152"/>
      <c r="D46" s="97"/>
      <c r="E46" s="100"/>
      <c r="F46" s="97"/>
      <c r="G46" s="101"/>
      <c r="H46" s="97"/>
      <c r="I46" s="97"/>
      <c r="J46" s="97"/>
      <c r="K46" s="101"/>
      <c r="L46" s="97"/>
      <c r="M46" s="163"/>
      <c r="N46" s="163"/>
      <c r="O46" s="150"/>
      <c r="P46" s="154"/>
    </row>
    <row r="47" spans="2:14" ht="12" customHeight="1">
      <c r="B47" s="153" t="s">
        <v>421</v>
      </c>
      <c r="M47" s="163"/>
      <c r="N47" s="163"/>
    </row>
    <row r="48" ht="12" customHeight="1">
      <c r="B48" s="153" t="s">
        <v>429</v>
      </c>
    </row>
  </sheetData>
  <sheetProtection/>
  <mergeCells count="46">
    <mergeCell ref="L44:O44"/>
    <mergeCell ref="A34:E34"/>
    <mergeCell ref="A35:E35"/>
    <mergeCell ref="A36:E36"/>
    <mergeCell ref="A37:E37"/>
    <mergeCell ref="A38:E38"/>
    <mergeCell ref="A39:E39"/>
    <mergeCell ref="A40:E40"/>
    <mergeCell ref="L43:O43"/>
    <mergeCell ref="A33:E33"/>
    <mergeCell ref="A30:C30"/>
    <mergeCell ref="A31:C31"/>
    <mergeCell ref="A41:E41"/>
    <mergeCell ref="A21:C21"/>
    <mergeCell ref="A22:C22"/>
    <mergeCell ref="A23:C23"/>
    <mergeCell ref="A24:C24"/>
    <mergeCell ref="A25:C25"/>
    <mergeCell ref="A26:C26"/>
    <mergeCell ref="I8:I11"/>
    <mergeCell ref="A13:E13"/>
    <mergeCell ref="A14:E14"/>
    <mergeCell ref="A9:C11"/>
    <mergeCell ref="D9:D11"/>
    <mergeCell ref="E9:E11"/>
    <mergeCell ref="A12:E12"/>
    <mergeCell ref="N8:N12"/>
    <mergeCell ref="O8:O11"/>
    <mergeCell ref="A8:E8"/>
    <mergeCell ref="F8:F12"/>
    <mergeCell ref="J8:J12"/>
    <mergeCell ref="K8:K11"/>
    <mergeCell ref="L8:L12"/>
    <mergeCell ref="M8:M11"/>
    <mergeCell ref="G8:G11"/>
    <mergeCell ref="H8:H12"/>
    <mergeCell ref="A32:C32"/>
    <mergeCell ref="A15:C15"/>
    <mergeCell ref="A16:C16"/>
    <mergeCell ref="A17:C17"/>
    <mergeCell ref="A27:C27"/>
    <mergeCell ref="A28:C28"/>
    <mergeCell ref="A29:C29"/>
    <mergeCell ref="A18:C18"/>
    <mergeCell ref="A19:C19"/>
    <mergeCell ref="A20:C20"/>
  </mergeCells>
  <printOptions/>
  <pageMargins left="0.35433070866141736" right="0.35433070866141736" top="0.11811023622047245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2020-04-27T12:30:19Z</cp:lastPrinted>
  <dcterms:created xsi:type="dcterms:W3CDTF">2008-07-04T06:50:58Z</dcterms:created>
  <dcterms:modified xsi:type="dcterms:W3CDTF">2020-07-28T12:20:38Z</dcterms:modified>
  <cp:category/>
  <cp:version/>
  <cp:contentType/>
  <cp:contentStatus/>
</cp:coreProperties>
</file>