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928" firstSheet="3" activeTab="1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2" sheetId="13" r:id="rId13"/>
    <sheet name="Sheet3" sheetId="14" r:id="rId14"/>
  </sheets>
  <externalReferences>
    <externalReference r:id="rId17"/>
  </externalReference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<sst xmlns="http://schemas.openxmlformats.org/spreadsheetml/2006/main" count="1783" uniqueCount="644">
  <si>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</si>
  <si>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</si>
  <si>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</si>
  <si>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</si>
  <si>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</si>
  <si>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</si>
  <si>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</si>
  <si>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</si>
  <si>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</si>
  <si>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</si>
  <si>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</si>
  <si>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</si>
  <si>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</si>
  <si>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</si>
  <si>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</si>
  <si>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</si>
  <si>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</si>
  <si>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</si>
  <si>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</si>
  <si>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</si>
  <si>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</si>
  <si>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</si>
  <si>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</si>
  <si>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</si>
  <si>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</si>
  <si>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</si>
  <si>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</si>
  <si>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</si>
  <si>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</si>
  <si>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</si>
  <si>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</si>
  <si>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</si>
  <si>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</si>
  <si>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</si>
  <si>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</si>
  <si>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</si>
  <si>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</si>
  <si>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</si>
  <si>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</si>
  <si>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</si>
  <si>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</si>
  <si>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</si>
  <si>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</si>
  <si>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</si>
  <si>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</si>
  <si>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</si>
  <si>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</si>
  <si>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</si>
  <si>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</si>
  <si>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</si>
  <si>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</si>
  <si>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</si>
  <si>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</si>
  <si>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</si>
  <si>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</si>
  <si>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</si>
  <si>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</si>
  <si>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</si>
  <si>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</si>
  <si>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</si>
  <si>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</si>
  <si>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</si>
  <si>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</si>
  <si>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</si>
  <si>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</si>
  <si>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</si>
  <si>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</si>
  <si>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</si>
  <si>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</si>
  <si>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</si>
  <si>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</si>
  <si>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</si>
  <si>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</si>
  <si>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</si>
  <si>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</si>
  <si>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</si>
  <si>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</si>
  <si>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</si>
  <si>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</si>
  <si>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</si>
  <si>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</si>
  <si>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</si>
  <si>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</si>
  <si>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</si>
  <si>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</si>
  <si>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</si>
  <si>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</si>
  <si>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</si>
  <si>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</si>
  <si>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</si>
  <si>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</si>
  <si>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</si>
  <si>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</si>
  <si>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</si>
  <si>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</si>
  <si>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</si>
  <si>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</si>
  <si>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</si>
  <si>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</si>
  <si>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</si>
  <si>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</si>
  <si>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</si>
  <si>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</si>
  <si>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</si>
  <si>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</si>
  <si>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</si>
  <si>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</si>
  <si>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</si>
  <si>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</si>
  <si>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</si>
  <si>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</si>
  <si>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</si>
  <si>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</si>
  <si>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</si>
  <si>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</si>
  <si>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</si>
  <si>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</si>
  <si>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</si>
  <si>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</si>
  <si>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</si>
  <si>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</si>
  <si>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</si>
  <si>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</si>
  <si>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</si>
  <si>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</si>
  <si>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</si>
  <si>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</si>
  <si>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</si>
  <si>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</si>
  <si>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</si>
  <si>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</si>
  <si>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</si>
  <si>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</si>
  <si>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</si>
  <si>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</si>
  <si>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</si>
  <si>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</si>
  <si>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</si>
  <si>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</si>
  <si>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</si>
  <si>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</si>
  <si>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</si>
  <si>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</si>
  <si>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</si>
  <si>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</si>
  <si>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</si>
  <si>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</si>
  <si>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</si>
  <si>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</si>
  <si>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</si>
  <si>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</si>
  <si>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</si>
  <si>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</si>
  <si>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</si>
  <si>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</si>
  <si>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</si>
  <si>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</si>
  <si>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</si>
  <si>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</si>
  <si>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</si>
  <si>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</si>
  <si>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</si>
  <si>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</si>
  <si>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</si>
  <si>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</si>
  <si>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</si>
  <si>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</si>
  <si>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</si>
  <si>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</si>
  <si>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</si>
  <si>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</si>
  <si>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</si>
  <si>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</si>
  <si>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</si>
  <si>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</si>
  <si>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</si>
  <si>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</si>
  <si>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</si>
  <si>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</si>
  <si>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</si>
  <si>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</si>
  <si>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</si>
  <si>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</si>
  <si>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</si>
  <si>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</si>
  <si>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</si>
  <si>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</si>
  <si>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</si>
  <si>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</si>
  <si>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</si>
  <si>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</si>
  <si>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</si>
  <si>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</si>
  <si>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</si>
  <si>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</si>
  <si>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</si>
  <si>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</si>
  <si>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</si>
  <si>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</si>
  <si>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</si>
  <si>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</si>
  <si>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</si>
  <si>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</si>
  <si>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</si>
  <si>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</si>
  <si>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</si>
  <si>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</si>
  <si>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</si>
  <si>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</si>
  <si>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</si>
  <si>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</si>
  <si>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</si>
  <si>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</si>
  <si>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</si>
  <si>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</si>
  <si>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</si>
  <si>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</si>
  <si>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</si>
  <si>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</si>
  <si>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</si>
  <si>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</si>
  <si>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</si>
  <si>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</si>
  <si>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</si>
  <si>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</si>
  <si>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</si>
  <si>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</si>
  <si>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</si>
  <si>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</si>
  <si>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</si>
  <si>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</si>
  <si>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</si>
  <si>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</si>
  <si>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</si>
  <si>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</si>
  <si>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</si>
  <si>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</si>
  <si>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</si>
  <si>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</si>
  <si>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</si>
  <si>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</si>
  <si>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</si>
  <si>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</si>
  <si>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</si>
  <si>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</si>
  <si>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</si>
  <si>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</si>
  <si>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</si>
  <si>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</si>
  <si>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</si>
  <si>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</si>
  <si>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</si>
  <si>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</si>
  <si>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</si>
  <si>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</si>
  <si>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</si>
  <si>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</si>
  <si>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</si>
  <si>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</si>
  <si>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</si>
  <si>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</si>
  <si>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</si>
  <si>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</si>
  <si>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</si>
  <si>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</si>
  <si>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</si>
  <si>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</si>
  <si>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</si>
  <si>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</si>
  <si>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</si>
  <si>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</si>
  <si>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</si>
  <si>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</si>
  <si>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</si>
  <si>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</si>
  <si>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</si>
  <si>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</si>
  <si>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</si>
  <si>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</si>
  <si>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</si>
  <si>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</si>
  <si>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</si>
  <si>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</si>
  <si>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</si>
  <si>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</si>
  <si>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</si>
  <si>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</si>
  <si>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</si>
  <si>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</si>
  <si>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</si>
  <si>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</si>
  <si>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</si>
  <si>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</si>
  <si>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</si>
  <si>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</si>
  <si>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</si>
  <si>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</si>
  <si>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</si>
  <si>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</si>
  <si>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</si>
  <si>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</si>
  <si>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</si>
  <si>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</si>
  <si>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</si>
  <si>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</si>
  <si>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</si>
  <si>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</si>
  <si>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</si>
  <si>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</si>
  <si>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</si>
  <si>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</si>
  <si>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</si>
  <si>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</si>
  <si>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</si>
  <si>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</si>
  <si>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</si>
  <si>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</si>
  <si>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</si>
  <si>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</si>
  <si>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</si>
  <si>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</si>
  <si>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</si>
  <si>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</si>
  <si>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</si>
  <si>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</si>
  <si>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</si>
  <si>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</si>
  <si>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</si>
  <si>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</si>
  <si>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</si>
  <si>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</si>
  <si>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</si>
  <si>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</si>
  <si>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</si>
  <si>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</si>
  <si>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</si>
  <si>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</si>
  <si>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</si>
  <si>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</si>
  <si>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</si>
  <si>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</si>
  <si>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</si>
  <si>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</si>
  <si>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</si>
  <si>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</si>
  <si>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</si>
  <si>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</si>
  <si>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</si>
  <si>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</si>
  <si>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</si>
  <si>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</si>
  <si>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</si>
  <si>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</si>
  <si>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</si>
  <si>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</si>
  <si>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</si>
  <si>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</si>
  <si>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</si>
  <si>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</si>
  <si>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</si>
  <si>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</si>
  <si>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</si>
  <si>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</si>
  <si>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</si>
  <si>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</si>
  <si>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</si>
  <si>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</si>
  <si>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</si>
  <si>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</si>
  <si>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</si>
  <si>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</si>
  <si>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</si>
  <si>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</si>
  <si>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</si>
  <si>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</si>
  <si>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</si>
  <si>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</si>
  <si>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</si>
  <si>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</si>
  <si>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</si>
  <si>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</si>
  <si>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</si>
  <si>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</si>
  <si>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</si>
  <si>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</si>
  <si>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</si>
  <si>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</si>
  <si>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</si>
  <si>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</si>
  <si>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</si>
  <si>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</si>
  <si>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</si>
  <si>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</si>
  <si>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</si>
  <si>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</si>
  <si>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</si>
  <si>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</si>
  <si>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</si>
  <si>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</si>
  <si>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</si>
  <si>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</si>
  <si>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</si>
  <si>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</si>
  <si>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</si>
  <si>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</si>
  <si>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</si>
  <si>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</si>
  <si>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</si>
  <si>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</si>
  <si>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</si>
  <si>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</si>
  <si>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</si>
  <si>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</si>
  <si>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</si>
  <si>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</si>
  <si>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</si>
  <si>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</si>
  <si>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</si>
  <si>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</si>
  <si>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</si>
  <si>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</si>
  <si>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</si>
  <si>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</si>
  <si>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</si>
  <si>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</si>
  <si>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</si>
  <si>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</si>
  <si>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</si>
  <si>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</si>
  <si>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</si>
  <si>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</si>
  <si>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</si>
  <si>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</si>
  <si>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</si>
  <si>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</si>
  <si>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</si>
  <si>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</si>
  <si>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Naziv investicionog fonda: DUF INEST NOVA AD  OMIF INVEST NOVA</t>
  </si>
  <si>
    <t>Naknada  reviziji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</si>
  <si>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</si>
  <si>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</si>
  <si>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</si>
  <si>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</si>
  <si>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</si>
  <si>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</si>
  <si>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</si>
  <si>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</si>
  <si>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</si>
  <si>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</si>
  <si>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</si>
  <si>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</si>
  <si>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</si>
  <si>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</si>
  <si>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</si>
  <si>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</si>
  <si>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</si>
  <si>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</si>
  <si>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</si>
  <si>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</si>
  <si>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</si>
  <si>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</si>
  <si>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</si>
  <si>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</si>
  <si>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</si>
  <si>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</si>
  <si>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</si>
  <si>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</si>
  <si>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</si>
  <si>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</si>
  <si>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</si>
  <si>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</si>
  <si>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CENTALNI REGISTAR</t>
  </si>
  <si>
    <t>EKSTERNI  REVIZOR</t>
  </si>
  <si>
    <t>DUF INVEST NOVA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</si>
  <si>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</si>
  <si>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</si>
  <si>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</si>
  <si>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</si>
  <si>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</si>
  <si>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prodajna vrijednost</t>
  </si>
  <si>
    <t>Realizovani dobitak (gubitak)                              (5-4)</t>
  </si>
  <si>
    <t>A. AKCIJE</t>
  </si>
  <si>
    <t xml:space="preserve">   </t>
  </si>
  <si>
    <t>3. Akcije investicionih fondova</t>
  </si>
  <si>
    <t>II - Akcije stranih izdavalaca</t>
  </si>
  <si>
    <t>2. Prioritetne akcije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</si>
  <si>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</si>
  <si>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</si>
  <si>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</si>
  <si>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</si>
  <si>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</si>
  <si>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</si>
  <si>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</si>
  <si>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</si>
  <si>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</si>
  <si>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</si>
  <si>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</si>
  <si>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</si>
  <si>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</si>
  <si>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</si>
  <si>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</si>
  <si>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</si>
  <si>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</si>
  <si>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</si>
  <si>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</si>
  <si>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</si>
  <si>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</si>
  <si>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</si>
  <si>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</si>
  <si>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Dana, 31,03,.2020. godine</t>
  </si>
  <si>
    <t>od 01.01. do 30.06.2020.GODINE</t>
  </si>
  <si>
    <t xml:space="preserve">  za period od 01.01 do 30.06.2020. godine</t>
  </si>
  <si>
    <t>na dan 30.06.2020. godine</t>
  </si>
  <si>
    <t>Naknada društvu za upravljanje</t>
  </si>
  <si>
    <t>Naknada CRHOV</t>
  </si>
  <si>
    <t xml:space="preserve">Dana, 30.06.2020. godine                        </t>
  </si>
  <si>
    <t xml:space="preserve">Dana, 30.06.2020. godine                  </t>
  </si>
  <si>
    <t>Dana, 30.06.2020. godine</t>
  </si>
  <si>
    <t>za period od 01.01.do 30.06.2020. godine</t>
  </si>
  <si>
    <t>za period od 01.01. do 30.06.2020. godine</t>
  </si>
  <si>
    <t xml:space="preserve">Dana, 30.06.2020. godine                                 </t>
  </si>
  <si>
    <t xml:space="preserve">Dana, 30.06.2020. godine                                                         </t>
  </si>
  <si>
    <t>za period od  01.01.2020. do  30.06.2020.</t>
  </si>
  <si>
    <t>IZVJEŠTAJ O STRUKTURI ULAGANJA INVESTICIONOG FONDA - AKCIJE na dan  30.06.2020. GODINE</t>
  </si>
  <si>
    <t>IZVJEŠTAJ O STRUKTURI ULAGANJA INVESTICIONOG FONDA - OBVEZNICE na dan.30.06.2020. GODINE</t>
  </si>
  <si>
    <t>B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</si>
  <si>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</si>
  <si>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</si>
  <si>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</si>
  <si>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</si>
  <si>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</si>
  <si>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</si>
  <si>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</si>
  <si>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</si>
  <si>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</si>
  <si>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</si>
  <si>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ENERGOINVEST TAT DD SARAJEVO</t>
  </si>
  <si>
    <t>ETATRK1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</si>
  <si>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</si>
  <si>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</si>
  <si>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</si>
  <si>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</si>
  <si>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</si>
  <si>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</si>
  <si>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JELŠINGRAD LIVAR LIVNICA ČELIKA AD BANJA LUKA</t>
  </si>
  <si>
    <t>JLLC-R-A</t>
  </si>
  <si>
    <t>KOMPRED AD UGLJEVIK</t>
  </si>
  <si>
    <t>KMPD-R-A</t>
  </si>
  <si>
    <t>KP KOMUNALAC AD FOČA</t>
  </si>
  <si>
    <t>KOMF-R-A</t>
  </si>
  <si>
    <t>JP KOMUNALNO AD PALE</t>
  </si>
  <si>
    <t>KPPL-R-A</t>
  </si>
  <si>
    <t>ADDIKO BANK AD</t>
  </si>
  <si>
    <t>KRLB-R-A</t>
  </si>
  <si>
    <t>NOVA BANKA AD BANJA LUKA</t>
  </si>
  <si>
    <t>NOVB-R-E</t>
  </si>
  <si>
    <t>SRPSKE POŠTE AD BANJA LUKA</t>
  </si>
  <si>
    <t>POST-R-A</t>
  </si>
  <si>
    <t>NESTRO PETROL AD BANJA LUKA</t>
  </si>
  <si>
    <t>PTRL-R-A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</si>
  <si>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</si>
  <si>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</si>
  <si>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</si>
  <si>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</si>
  <si>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</si>
  <si>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</si>
  <si>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</si>
  <si>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</si>
  <si>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</si>
  <si>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</si>
  <si>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</si>
  <si>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</si>
  <si>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</si>
  <si>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</si>
  <si>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TC BALKANA AD MRKONJIĆ GRAD</t>
  </si>
  <si>
    <t>BKMG-R-A</t>
  </si>
  <si>
    <t>R</t>
  </si>
  <si>
    <t>ČAJAVEC-MEGA AD BANJA LUKA</t>
  </si>
  <si>
    <t>CMEG-R-A</t>
  </si>
  <si>
    <t>FMSN AD PALE U STEČAJU</t>
  </si>
  <si>
    <t>FMSN-R-A</t>
  </si>
  <si>
    <t>GRAFAM DD BRČKO</t>
  </si>
  <si>
    <t>GRF9-R-A</t>
  </si>
  <si>
    <t>INDUSTRIJSKE PLANTAŽE AD BANJA LUKA</t>
  </si>
  <si>
    <t>IPBL-R-A</t>
  </si>
  <si>
    <t>MH ERS ZP IRCE AD ISTOČNO SARAJEVO</t>
  </si>
  <si>
    <t>IZEN-R-A</t>
  </si>
  <si>
    <t>JUGOPREVOZ AD BILEĆA</t>
  </si>
  <si>
    <t>JGPB-R-A</t>
  </si>
  <si>
    <t>KOMUNALAC AD DERVENTA</t>
  </si>
  <si>
    <t>KMND-R-A</t>
  </si>
  <si>
    <t>RŽR LJUBIJA AD PRIJEDOR</t>
  </si>
  <si>
    <t>LJUB-R-A</t>
  </si>
  <si>
    <t>LUKA AD ŠAMAC</t>
  </si>
  <si>
    <t>LKSM-R-A</t>
  </si>
  <si>
    <t>UNICREDIT BANK AD BANJA LUKA</t>
  </si>
  <si>
    <t>NBLB-R-B</t>
  </si>
  <si>
    <t>DD NOVI BIMEKS BRČKO - U STEČAJU</t>
  </si>
  <si>
    <t>NBS9-R-A</t>
  </si>
  <si>
    <t>POSLOVNA ZONA AD BANJA LUKA</t>
  </si>
  <si>
    <t>PZBL-R-A</t>
  </si>
  <si>
    <t>SARAJEVO-GAS AD ISTOČNO SARAJEVO</t>
  </si>
  <si>
    <t>SGAS-R-A</t>
  </si>
  <si>
    <t>TESLA AD BRČKO</t>
  </si>
  <si>
    <t>TSL9-R-A</t>
  </si>
  <si>
    <t>UNIS-USHA AD VIŠEGRAD</t>
  </si>
  <si>
    <t>USHA-R-A</t>
  </si>
  <si>
    <t>VODOVOD AD BANJA LUKA</t>
  </si>
  <si>
    <t>VDBL-R-A</t>
  </si>
  <si>
    <t>VETERINARSKA STANICA AD BIJELJINA</t>
  </si>
  <si>
    <t>VSBN-R-A</t>
  </si>
  <si>
    <t>VETERINARSKA STANICA AD DOBOJ</t>
  </si>
  <si>
    <t>VSDB-R-A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</si>
  <si>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</si>
  <si>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</si>
  <si>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</si>
  <si>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</si>
  <si>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</si>
  <si>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Društva za upravljanje investicionim fondom</t>
  </si>
  <si>
    <t>REPUBLIKA SRPSKA - MINISTARSTVO FINANSIJA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</si>
  <si>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</si>
  <si>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</si>
  <si>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</si>
  <si>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</si>
  <si>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</si>
  <si>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</si>
  <si>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</si>
  <si>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</si>
  <si>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</si>
  <si>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</si>
  <si>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</si>
  <si>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</si>
  <si>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</si>
  <si>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Ukupna ulaganja u obveznice domaćih izdavalaca</t>
  </si>
  <si>
    <t>2. Obveznice jedinica lokalne samouprave i obveznice drugih pravnih lica izdate uz garanciju Vlade RS</t>
  </si>
  <si>
    <t>3. Obveznice domaćih pravnih lica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</si>
  <si>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</si>
  <si>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</si>
  <si>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</si>
  <si>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</si>
  <si>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</si>
  <si>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</si>
  <si>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Ukupno:</t>
  </si>
  <si>
    <t>IZVJEŠTAJ O NEREALIZOVANIM DOBICIMA (GUBICIMA) INVESTICIONOG FONDA na dan 30.06.2020.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</si>
</sst>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3">
      <alignment/>
      <protection/>
    </xf>
    <xf numFmtId="3" fontId="3" fillId="0" borderId="0" xfId="63" applyNumberFormat="1" applyFont="1" applyFill="1">
      <alignment/>
      <protection/>
    </xf>
    <xf numFmtId="168" fontId="3" fillId="0" borderId="0" xfId="63" applyNumberFormat="1" applyFont="1" applyFill="1">
      <alignment/>
      <protection/>
    </xf>
    <xf numFmtId="4" fontId="3" fillId="0" borderId="0" xfId="63" applyNumberFormat="1" applyFont="1" applyFill="1" applyAlignment="1">
      <alignment/>
      <protection/>
    </xf>
    <xf numFmtId="0" fontId="3" fillId="0" borderId="0" xfId="63" applyFont="1" applyFill="1" applyBorder="1" applyAlignment="1">
      <alignment/>
      <protection/>
    </xf>
    <xf numFmtId="170" fontId="3" fillId="0" borderId="0" xfId="63" applyNumberFormat="1" applyFont="1" applyFill="1" applyBorder="1" applyAlignment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Alignment="1">
      <alignment/>
      <protection/>
    </xf>
    <xf numFmtId="0" fontId="0" fillId="0" borderId="0" xfId="63" applyFill="1">
      <alignment/>
      <protection/>
    </xf>
    <xf numFmtId="4" fontId="3" fillId="0" borderId="0" xfId="63" applyNumberFormat="1" applyFont="1" applyFill="1" applyBorder="1" applyAlignment="1">
      <alignment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3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7" xfId="63" applyNumberFormat="1" applyFont="1" applyFill="1" applyBorder="1" applyAlignment="1">
      <alignment vertical="center" wrapText="1"/>
      <protection/>
    </xf>
    <xf numFmtId="0" fontId="4" fillId="0" borderId="14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3" fontId="3" fillId="0" borderId="15" xfId="63" applyNumberFormat="1" applyFont="1" applyFill="1" applyBorder="1" applyAlignment="1">
      <alignment vertical="center" wrapText="1"/>
      <protection/>
    </xf>
    <xf numFmtId="168" fontId="3" fillId="0" borderId="15" xfId="63" applyNumberFormat="1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" fontId="3" fillId="0" borderId="15" xfId="63" applyNumberFormat="1" applyFont="1" applyFill="1" applyBorder="1" applyAlignment="1">
      <alignment vertical="center" wrapText="1"/>
      <protection/>
    </xf>
    <xf numFmtId="170" fontId="3" fillId="0" borderId="15" xfId="63" applyNumberFormat="1" applyFont="1" applyFill="1" applyBorder="1" applyAlignment="1">
      <alignment vertical="center" wrapText="1"/>
      <protection/>
    </xf>
    <xf numFmtId="170" fontId="3" fillId="0" borderId="12" xfId="63" applyNumberFormat="1" applyFont="1" applyFill="1" applyBorder="1" applyAlignment="1">
      <alignment vertical="center" wrapText="1"/>
      <protection/>
    </xf>
    <xf numFmtId="0" fontId="3" fillId="0" borderId="18" xfId="63" applyFont="1" applyFill="1" applyBorder="1" applyAlignment="1">
      <alignment vertical="center"/>
      <protection/>
    </xf>
    <xf numFmtId="0" fontId="3" fillId="0" borderId="16" xfId="63" applyFont="1" applyFill="1" applyBorder="1" applyAlignment="1">
      <alignment vertical="center"/>
      <protection/>
    </xf>
    <xf numFmtId="3" fontId="3" fillId="0" borderId="19" xfId="63" applyNumberFormat="1" applyFont="1" applyFill="1" applyBorder="1" applyAlignment="1">
      <alignment vertical="center"/>
      <protection/>
    </xf>
    <xf numFmtId="168" fontId="3" fillId="0" borderId="19" xfId="63" applyNumberFormat="1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vertical="center"/>
      <protection/>
    </xf>
    <xf numFmtId="4" fontId="3" fillId="0" borderId="19" xfId="63" applyNumberFormat="1" applyFont="1" applyFill="1" applyBorder="1" applyAlignment="1">
      <alignment vertical="center"/>
      <protection/>
    </xf>
    <xf numFmtId="170" fontId="3" fillId="0" borderId="19" xfId="63" applyNumberFormat="1" applyFont="1" applyFill="1" applyBorder="1" applyAlignment="1">
      <alignment vertical="center"/>
      <protection/>
    </xf>
    <xf numFmtId="170" fontId="3" fillId="0" borderId="20" xfId="63" applyNumberFormat="1" applyFont="1" applyFill="1" applyBorder="1" applyAlignment="1">
      <alignment vertical="center"/>
      <protection/>
    </xf>
    <xf numFmtId="0" fontId="3" fillId="0" borderId="10" xfId="63" applyFont="1" applyFill="1" applyBorder="1">
      <alignment/>
      <protection/>
    </xf>
    <xf numFmtId="4" fontId="4" fillId="0" borderId="10" xfId="63" applyNumberFormat="1" applyFont="1" applyFill="1" applyBorder="1">
      <alignment/>
      <protection/>
    </xf>
    <xf numFmtId="0" fontId="4" fillId="0" borderId="10" xfId="63" applyFont="1" applyFill="1" applyBorder="1">
      <alignment/>
      <protection/>
    </xf>
    <xf numFmtId="4" fontId="4" fillId="0" borderId="10" xfId="63" applyNumberFormat="1" applyFont="1" applyFill="1" applyBorder="1" applyAlignment="1">
      <alignment horizontal="right" vertical="top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169" fontId="4" fillId="0" borderId="10" xfId="63" applyNumberFormat="1" applyFont="1" applyFill="1" applyBorder="1" applyAlignment="1">
      <alignment vertical="top" wrapText="1"/>
      <protection/>
    </xf>
    <xf numFmtId="0" fontId="3" fillId="0" borderId="0" xfId="63" applyFont="1" applyFill="1">
      <alignment/>
      <protection/>
    </xf>
    <xf numFmtId="4" fontId="4" fillId="0" borderId="10" xfId="63" applyNumberFormat="1" applyFont="1" applyFill="1" applyBorder="1" applyAlignment="1">
      <alignment vertical="top" wrapText="1"/>
      <protection/>
    </xf>
    <xf numFmtId="0" fontId="4" fillId="0" borderId="10" xfId="63" applyFont="1" applyFill="1" applyBorder="1" applyAlignment="1">
      <alignment vertical="top" wrapText="1"/>
      <protection/>
    </xf>
    <xf numFmtId="173" fontId="4" fillId="0" borderId="10" xfId="63" applyNumberFormat="1" applyFont="1" applyFill="1" applyBorder="1">
      <alignment/>
      <protection/>
    </xf>
    <xf numFmtId="4" fontId="4" fillId="0" borderId="10" xfId="63" applyNumberFormat="1" applyFont="1" applyFill="1" applyBorder="1" applyAlignment="1">
      <alignment/>
      <protection/>
    </xf>
    <xf numFmtId="170" fontId="4" fillId="0" borderId="10" xfId="63" applyNumberFormat="1" applyFont="1" applyFill="1" applyBorder="1">
      <alignment/>
      <protection/>
    </xf>
    <xf numFmtId="3" fontId="4" fillId="0" borderId="10" xfId="63" applyNumberFormat="1" applyFont="1" applyFill="1" applyBorder="1" applyAlignment="1">
      <alignment/>
      <protection/>
    </xf>
    <xf numFmtId="168" fontId="4" fillId="0" borderId="10" xfId="63" applyNumberFormat="1" applyFont="1" applyFill="1" applyBorder="1" applyAlignment="1">
      <alignment/>
      <protection/>
    </xf>
    <xf numFmtId="169" fontId="4" fillId="0" borderId="10" xfId="63" applyNumberFormat="1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 horizontal="center"/>
      <protection/>
    </xf>
    <xf numFmtId="170" fontId="3" fillId="0" borderId="0" xfId="63" applyNumberFormat="1" applyFont="1" applyFill="1">
      <alignment/>
      <protection/>
    </xf>
    <xf numFmtId="173" fontId="3" fillId="0" borderId="0" xfId="63" applyNumberFormat="1" applyFont="1" applyFill="1" applyBorder="1">
      <alignment/>
      <protection/>
    </xf>
    <xf numFmtId="0" fontId="3" fillId="0" borderId="0" xfId="63" applyFont="1">
      <alignment/>
      <protection/>
    </xf>
    <xf numFmtId="0" fontId="0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7" fillId="0" borderId="0" xfId="63" applyFont="1" applyBorder="1" applyAlignment="1">
      <alignment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right"/>
      <protection/>
    </xf>
    <xf numFmtId="0" fontId="8" fillId="0" borderId="0" xfId="63" applyFont="1">
      <alignment/>
      <protection/>
    </xf>
    <xf numFmtId="0" fontId="0" fillId="0" borderId="0" xfId="63" applyFont="1" applyFill="1" applyAlignment="1">
      <alignment/>
      <protection/>
    </xf>
    <xf numFmtId="0" fontId="7" fillId="0" borderId="0" xfId="63" applyFont="1">
      <alignment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3" applyFont="1">
      <alignment/>
      <protection/>
    </xf>
    <xf numFmtId="0" fontId="3" fillId="0" borderId="0" xfId="63" applyFont="1" applyFill="1">
      <alignment/>
      <protection/>
    </xf>
    <xf numFmtId="0" fontId="0" fillId="32" borderId="0" xfId="0" applyFill="1" applyAlignment="1">
      <alignment/>
    </xf>
    <xf numFmtId="0" fontId="0" fillId="0" borderId="0" xfId="0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3" fillId="0" borderId="16" xfId="63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4" borderId="10" xfId="0" applyNumberFormat="1" applyFont="1" applyFill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3" fillId="0" borderId="0" xfId="63" applyFont="1" applyFill="1" applyAlignment="1">
      <alignment horizontal="center"/>
      <protection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wrapText="1"/>
    </xf>
    <xf numFmtId="0" fontId="51" fillId="35" borderId="24" xfId="0" applyFont="1" applyFill="1" applyBorder="1" applyAlignment="1">
      <alignment horizontal="right" wrapText="1"/>
    </xf>
    <xf numFmtId="4" fontId="51" fillId="35" borderId="24" xfId="0" applyNumberFormat="1" applyFont="1" applyFill="1" applyBorder="1" applyAlignment="1">
      <alignment horizontal="right" wrapText="1"/>
    </xf>
    <xf numFmtId="4" fontId="50" fillId="35" borderId="24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left" wrapText="1"/>
    </xf>
    <xf numFmtId="0" fontId="51" fillId="35" borderId="10" xfId="0" applyFont="1" applyFill="1" applyBorder="1" applyAlignment="1">
      <alignment horizontal="center" wrapText="1"/>
    </xf>
    <xf numFmtId="0" fontId="50" fillId="35" borderId="25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right" wrapText="1"/>
    </xf>
    <xf numFmtId="4" fontId="51" fillId="35" borderId="10" xfId="0" applyNumberFormat="1" applyFont="1" applyFill="1" applyBorder="1" applyAlignment="1">
      <alignment horizontal="right" wrapText="1"/>
    </xf>
    <xf numFmtId="0" fontId="8" fillId="0" borderId="10" xfId="63" applyFont="1" applyFill="1" applyBorder="1" applyAlignment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8" fillId="0" borderId="10" xfId="63" applyFont="1" applyFill="1" applyBorder="1">
      <alignment/>
      <protection/>
    </xf>
    <xf numFmtId="0" fontId="0" fillId="0" borderId="10" xfId="63" applyFont="1" applyFill="1" applyBorder="1">
      <alignment/>
      <protection/>
    </xf>
    <xf numFmtId="3" fontId="8" fillId="0" borderId="10" xfId="63" applyNumberFormat="1" applyFont="1" applyFill="1" applyBorder="1">
      <alignment/>
      <protection/>
    </xf>
    <xf numFmtId="4" fontId="13" fillId="0" borderId="10" xfId="63" applyNumberFormat="1" applyFont="1" applyFill="1" applyBorder="1">
      <alignment/>
      <protection/>
    </xf>
    <xf numFmtId="0" fontId="13" fillId="0" borderId="10" xfId="63" applyFont="1" applyFill="1" applyBorder="1">
      <alignment/>
      <protection/>
    </xf>
    <xf numFmtId="0" fontId="13" fillId="0" borderId="10" xfId="63" applyFont="1" applyFill="1" applyBorder="1" applyAlignment="1">
      <alignment/>
      <protection/>
    </xf>
    <xf numFmtId="0" fontId="3" fillId="0" borderId="16" xfId="63" applyFont="1" applyFill="1" applyBorder="1" applyAlignment="1">
      <alignment vertical="top" wrapText="1"/>
      <protection/>
    </xf>
    <xf numFmtId="0" fontId="3" fillId="0" borderId="16" xfId="63" applyFont="1" applyFill="1" applyBorder="1" applyAlignment="1">
      <alignment horizontal="right" vertical="top" wrapText="1"/>
      <protection/>
    </xf>
    <xf numFmtId="0" fontId="3" fillId="0" borderId="16" xfId="63" applyFont="1" applyFill="1" applyBorder="1" applyAlignment="1">
      <alignment horizontal="center"/>
      <protection/>
    </xf>
    <xf numFmtId="0" fontId="3" fillId="0" borderId="16" xfId="63" applyFont="1" applyFill="1" applyBorder="1" applyAlignment="1">
      <alignment horizontal="center" vertical="top" wrapText="1"/>
      <protection/>
    </xf>
    <xf numFmtId="0" fontId="0" fillId="0" borderId="0" xfId="63" applyFont="1" applyFill="1" applyAlignment="1">
      <alignment horizontal="center"/>
      <protection/>
    </xf>
    <xf numFmtId="0" fontId="3" fillId="0" borderId="16" xfId="63" applyFont="1" applyFill="1" applyBorder="1">
      <alignment/>
      <protection/>
    </xf>
    <xf numFmtId="0" fontId="3" fillId="0" borderId="10" xfId="63" applyFont="1" applyFill="1" applyBorder="1" applyAlignment="1">
      <alignment horizontal="left" vertical="top" wrapText="1"/>
      <protection/>
    </xf>
    <xf numFmtId="0" fontId="3" fillId="0" borderId="10" xfId="63" applyFont="1" applyFill="1" applyBorder="1" applyAlignment="1">
      <alignment vertical="top" wrapText="1"/>
      <protection/>
    </xf>
    <xf numFmtId="0" fontId="3" fillId="0" borderId="10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/>
      <protection/>
    </xf>
    <xf numFmtId="3" fontId="3" fillId="0" borderId="10" xfId="63" applyNumberFormat="1" applyFont="1" applyFill="1" applyBorder="1" applyAlignment="1">
      <alignment horizontal="center"/>
      <protection/>
    </xf>
    <xf numFmtId="171" fontId="3" fillId="0" borderId="10" xfId="63" applyNumberFormat="1" applyFont="1" applyFill="1" applyBorder="1" applyAlignment="1">
      <alignment horizontal="center"/>
      <protection/>
    </xf>
    <xf numFmtId="1" fontId="3" fillId="0" borderId="10" xfId="63" applyNumberFormat="1" applyFont="1" applyFill="1" applyBorder="1" applyAlignment="1">
      <alignment horizontal="center"/>
      <protection/>
    </xf>
    <xf numFmtId="172" fontId="3" fillId="0" borderId="10" xfId="63" applyNumberFormat="1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right" vertical="top" wrapText="1"/>
      <protection/>
    </xf>
    <xf numFmtId="168" fontId="3" fillId="0" borderId="10" xfId="63" applyNumberFormat="1" applyFont="1" applyFill="1" applyBorder="1" applyAlignment="1">
      <alignment vertical="top" wrapText="1"/>
      <protection/>
    </xf>
    <xf numFmtId="0" fontId="3" fillId="0" borderId="12" xfId="63" applyFont="1" applyFill="1" applyBorder="1" applyAlignment="1">
      <alignment vertical="top" wrapText="1"/>
      <protection/>
    </xf>
    <xf numFmtId="1" fontId="3" fillId="0" borderId="10" xfId="63" applyNumberFormat="1" applyFont="1" applyFill="1" applyBorder="1">
      <alignment/>
      <protection/>
    </xf>
    <xf numFmtId="3" fontId="3" fillId="0" borderId="10" xfId="63" applyNumberFormat="1" applyFont="1" applyFill="1" applyBorder="1" applyAlignment="1">
      <alignment vertical="top" wrapText="1"/>
      <protection/>
    </xf>
    <xf numFmtId="4" fontId="3" fillId="0" borderId="10" xfId="63" applyNumberFormat="1" applyFont="1" applyFill="1" applyBorder="1" applyAlignment="1">
      <alignment vertical="top" wrapText="1"/>
      <protection/>
    </xf>
    <xf numFmtId="0" fontId="3" fillId="0" borderId="14" xfId="63" applyFont="1" applyFill="1" applyBorder="1" applyAlignment="1">
      <alignment vertical="top" wrapText="1"/>
      <protection/>
    </xf>
    <xf numFmtId="0" fontId="0" fillId="0" borderId="0" xfId="63" applyFont="1" applyFill="1">
      <alignment/>
      <protection/>
    </xf>
    <xf numFmtId="0" fontId="3" fillId="0" borderId="10" xfId="63" applyFont="1" applyFill="1" applyBorder="1">
      <alignment/>
      <protection/>
    </xf>
    <xf numFmtId="0" fontId="3" fillId="0" borderId="14" xfId="63" applyFont="1" applyFill="1" applyBorder="1" applyAlignment="1">
      <alignment horizontal="left"/>
      <protection/>
    </xf>
    <xf numFmtId="0" fontId="3" fillId="0" borderId="15" xfId="63" applyFont="1" applyFill="1" applyBorder="1" applyAlignment="1">
      <alignment horizontal="left"/>
      <protection/>
    </xf>
    <xf numFmtId="0" fontId="3" fillId="0" borderId="15" xfId="63" applyFont="1" applyFill="1" applyBorder="1" applyAlignment="1">
      <alignment/>
      <protection/>
    </xf>
    <xf numFmtId="3" fontId="3" fillId="0" borderId="10" xfId="63" applyNumberFormat="1" applyFont="1" applyFill="1" applyBorder="1" applyAlignment="1">
      <alignment/>
      <protection/>
    </xf>
    <xf numFmtId="168" fontId="3" fillId="0" borderId="10" xfId="63" applyNumberFormat="1" applyFont="1" applyFill="1" applyBorder="1" applyAlignment="1">
      <alignment/>
      <protection/>
    </xf>
    <xf numFmtId="168" fontId="3" fillId="0" borderId="10" xfId="63" applyNumberFormat="1" applyFont="1" applyFill="1" applyBorder="1">
      <alignment/>
      <protection/>
    </xf>
    <xf numFmtId="170" fontId="4" fillId="0" borderId="10" xfId="63" applyNumberFormat="1" applyFont="1" applyFill="1" applyBorder="1" applyAlignment="1">
      <alignment/>
      <protection/>
    </xf>
    <xf numFmtId="0" fontId="4" fillId="0" borderId="14" xfId="63" applyFont="1" applyFill="1" applyBorder="1" applyAlignment="1">
      <alignment/>
      <protection/>
    </xf>
    <xf numFmtId="0" fontId="4" fillId="0" borderId="15" xfId="63" applyFont="1" applyFill="1" applyBorder="1" applyAlignment="1">
      <alignment/>
      <protection/>
    </xf>
    <xf numFmtId="4" fontId="3" fillId="0" borderId="0" xfId="63" applyNumberFormat="1" applyFont="1" applyFill="1">
      <alignment/>
      <protection/>
    </xf>
    <xf numFmtId="3" fontId="3" fillId="0" borderId="0" xfId="63" applyNumberFormat="1" applyFont="1" applyFill="1">
      <alignment/>
      <protection/>
    </xf>
    <xf numFmtId="168" fontId="3" fillId="0" borderId="0" xfId="63" applyNumberFormat="1" applyFont="1" applyFill="1">
      <alignment/>
      <protection/>
    </xf>
    <xf numFmtId="4" fontId="3" fillId="0" borderId="0" xfId="63" applyNumberFormat="1" applyFont="1" applyFill="1" applyAlignment="1">
      <alignment/>
      <protection/>
    </xf>
    <xf numFmtId="170" fontId="3" fillId="0" borderId="0" xfId="63" applyNumberFormat="1" applyFont="1" applyFill="1">
      <alignment/>
      <protection/>
    </xf>
    <xf numFmtId="173" fontId="3" fillId="0" borderId="0" xfId="63" applyNumberFormat="1" applyFont="1" applyFill="1" applyBorder="1">
      <alignment/>
      <protection/>
    </xf>
    <xf numFmtId="0" fontId="51" fillId="35" borderId="10" xfId="0" applyFont="1" applyFill="1" applyBorder="1" applyAlignment="1">
      <alignment horizontal="left"/>
    </xf>
    <xf numFmtId="0" fontId="3" fillId="0" borderId="17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/>
      <protection/>
    </xf>
    <xf numFmtId="179" fontId="3" fillId="0" borderId="10" xfId="63" applyNumberFormat="1" applyFont="1" applyFill="1" applyBorder="1" applyAlignment="1">
      <alignment vertical="top" wrapText="1"/>
      <protection/>
    </xf>
    <xf numFmtId="4" fontId="3" fillId="0" borderId="10" xfId="63" applyNumberFormat="1" applyFont="1" applyFill="1" applyBorder="1" applyAlignment="1">
      <alignment/>
      <protection/>
    </xf>
    <xf numFmtId="1" fontId="3" fillId="0" borderId="10" xfId="63" applyNumberFormat="1" applyFont="1" applyFill="1" applyBorder="1" applyAlignment="1">
      <alignment/>
      <protection/>
    </xf>
    <xf numFmtId="173" fontId="3" fillId="0" borderId="10" xfId="63" applyNumberFormat="1" applyFont="1" applyFill="1" applyBorder="1">
      <alignment/>
      <protection/>
    </xf>
    <xf numFmtId="3" fontId="3" fillId="0" borderId="10" xfId="63" applyNumberFormat="1" applyFont="1" applyFill="1" applyBorder="1">
      <alignment/>
      <protection/>
    </xf>
    <xf numFmtId="4" fontId="3" fillId="0" borderId="10" xfId="63" applyNumberFormat="1" applyFont="1" applyFill="1" applyBorder="1" applyAlignment="1">
      <alignment horizontal="right"/>
      <protection/>
    </xf>
    <xf numFmtId="1" fontId="3" fillId="0" borderId="10" xfId="63" applyNumberFormat="1" applyFont="1" applyFill="1" applyBorder="1" applyAlignment="1">
      <alignment horizontal="right"/>
      <protection/>
    </xf>
    <xf numFmtId="49" fontId="3" fillId="0" borderId="10" xfId="63" applyNumberFormat="1" applyFont="1" applyFill="1" applyBorder="1" applyAlignment="1">
      <alignment horizontal="right"/>
      <protection/>
    </xf>
    <xf numFmtId="0" fontId="3" fillId="0" borderId="10" xfId="63" applyFont="1" applyFill="1" applyBorder="1" applyAlignment="1">
      <alignment/>
      <protection/>
    </xf>
    <xf numFmtId="169" fontId="3" fillId="0" borderId="10" xfId="63" applyNumberFormat="1" applyFont="1" applyFill="1" applyBorder="1" applyAlignment="1">
      <alignment vertical="top" wrapText="1"/>
      <protection/>
    </xf>
    <xf numFmtId="4" fontId="0" fillId="0" borderId="0" xfId="64" applyNumberFormat="1" applyFont="1" applyFill="1">
      <alignment/>
      <protection/>
    </xf>
    <xf numFmtId="0" fontId="3" fillId="0" borderId="0" xfId="64" applyFont="1" applyFill="1" applyAlignment="1">
      <alignment horizontal="left"/>
      <protection/>
    </xf>
    <xf numFmtId="4" fontId="0" fillId="0" borderId="0" xfId="64" applyNumberFormat="1" applyFont="1" applyFill="1" applyAlignment="1">
      <alignment horizontal="left"/>
      <protection/>
    </xf>
    <xf numFmtId="0" fontId="0" fillId="35" borderId="22" xfId="0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50" fillId="35" borderId="0" xfId="0" applyFont="1" applyFill="1" applyBorder="1" applyAlignment="1">
      <alignment horizontal="center" wrapText="1"/>
    </xf>
    <xf numFmtId="0" fontId="51" fillId="35" borderId="0" xfId="0" applyFont="1" applyFill="1" applyBorder="1" applyAlignment="1">
      <alignment horizontal="center" wrapText="1"/>
    </xf>
    <xf numFmtId="4" fontId="50" fillId="35" borderId="0" xfId="0" applyNumberFormat="1" applyFont="1" applyFill="1" applyBorder="1" applyAlignment="1">
      <alignment horizontal="right" wrapText="1"/>
    </xf>
    <xf numFmtId="0" fontId="50" fillId="35" borderId="0" xfId="0" applyFont="1" applyFill="1" applyBorder="1" applyAlignment="1">
      <alignment horizontal="right" wrapText="1"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center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3" fillId="0" borderId="0" xfId="62" applyNumberFormat="1" applyFont="1">
      <alignment/>
      <protection/>
    </xf>
    <xf numFmtId="1" fontId="3" fillId="0" borderId="10" xfId="62" applyNumberFormat="1" applyFont="1" applyBorder="1" applyAlignment="1">
      <alignment horizontal="center" vertical="center"/>
      <protection/>
    </xf>
    <xf numFmtId="0" fontId="0" fillId="0" borderId="0" xfId="62" applyBorder="1">
      <alignment/>
      <protection/>
    </xf>
    <xf numFmtId="0" fontId="3" fillId="0" borderId="10" xfId="62" applyFont="1" applyBorder="1" applyAlignment="1">
      <alignment horizontal="center" vertical="center"/>
      <protection/>
    </xf>
    <xf numFmtId="0" fontId="4" fillId="0" borderId="10" xfId="62" applyFont="1" applyBorder="1">
      <alignment/>
      <protection/>
    </xf>
    <xf numFmtId="49" fontId="3" fillId="0" borderId="10" xfId="62" applyNumberFormat="1" applyFont="1" applyBorder="1" applyAlignment="1">
      <alignment horizontal="center" vertical="center"/>
      <protection/>
    </xf>
    <xf numFmtId="3" fontId="3" fillId="0" borderId="10" xfId="62" applyNumberFormat="1" applyFont="1" applyBorder="1">
      <alignment/>
      <protection/>
    </xf>
    <xf numFmtId="0" fontId="3" fillId="0" borderId="10" xfId="62" applyFont="1" applyBorder="1" applyAlignment="1">
      <alignment wrapText="1"/>
      <protection/>
    </xf>
    <xf numFmtId="3" fontId="3" fillId="32" borderId="10" xfId="62" applyNumberFormat="1" applyFont="1" applyFill="1" applyBorder="1">
      <alignment/>
      <protection/>
    </xf>
    <xf numFmtId="0" fontId="3" fillId="0" borderId="10" xfId="62" applyFont="1" applyBorder="1">
      <alignment/>
      <protection/>
    </xf>
    <xf numFmtId="0" fontId="4" fillId="0" borderId="10" xfId="62" applyFont="1" applyBorder="1" applyAlignment="1">
      <alignment vertical="center"/>
      <protection/>
    </xf>
    <xf numFmtId="0" fontId="3" fillId="0" borderId="11" xfId="62" applyFont="1" applyBorder="1" applyAlignment="1">
      <alignment wrapText="1"/>
      <protection/>
    </xf>
    <xf numFmtId="3" fontId="0" fillId="0" borderId="0" xfId="62" applyNumberFormat="1">
      <alignment/>
      <protection/>
    </xf>
    <xf numFmtId="0" fontId="4" fillId="0" borderId="11" xfId="62" applyFont="1" applyFill="1" applyBorder="1">
      <alignment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Border="1" applyAlignment="1">
      <alignment wrapText="1"/>
      <protection/>
    </xf>
    <xf numFmtId="3" fontId="3" fillId="0" borderId="0" xfId="62" applyNumberFormat="1" applyFont="1" applyFill="1" applyBorder="1">
      <alignment/>
      <protection/>
    </xf>
    <xf numFmtId="0" fontId="3" fillId="0" borderId="0" xfId="62" applyFont="1" applyBorder="1">
      <alignment/>
      <protection/>
    </xf>
    <xf numFmtId="0" fontId="3" fillId="0" borderId="10" xfId="62" applyFont="1" applyBorder="1" applyAlignment="1">
      <alignment horizontal="center"/>
      <protection/>
    </xf>
    <xf numFmtId="4" fontId="3" fillId="0" borderId="0" xfId="62" applyNumberFormat="1" applyFont="1">
      <alignment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16" xfId="62" applyFont="1" applyBorder="1">
      <alignment/>
      <protection/>
    </xf>
    <xf numFmtId="3" fontId="3" fillId="0" borderId="10" xfId="62" applyNumberFormat="1" applyFont="1" applyBorder="1" applyAlignment="1">
      <alignment/>
      <protection/>
    </xf>
    <xf numFmtId="4" fontId="3" fillId="0" borderId="10" xfId="62" applyNumberFormat="1" applyFont="1" applyBorder="1">
      <alignment/>
      <protection/>
    </xf>
    <xf numFmtId="0" fontId="0" fillId="0" borderId="10" xfId="62" applyBorder="1">
      <alignment/>
      <protection/>
    </xf>
    <xf numFmtId="3" fontId="3" fillId="0" borderId="10" xfId="62" applyNumberFormat="1" applyFont="1" applyFill="1" applyBorder="1">
      <alignment/>
      <protection/>
    </xf>
    <xf numFmtId="49" fontId="0" fillId="0" borderId="0" xfId="62" applyNumberFormat="1" applyFill="1" applyBorder="1" applyAlignment="1">
      <alignment/>
      <protection/>
    </xf>
    <xf numFmtId="4" fontId="3" fillId="0" borderId="13" xfId="62" applyNumberFormat="1" applyFont="1" applyFill="1" applyBorder="1">
      <alignment/>
      <protection/>
    </xf>
    <xf numFmtId="49" fontId="0" fillId="0" borderId="13" xfId="62" applyNumberFormat="1" applyFill="1" applyBorder="1" applyAlignment="1">
      <alignment/>
      <protection/>
    </xf>
    <xf numFmtId="4" fontId="3" fillId="0" borderId="0" xfId="62" applyNumberFormat="1" applyFont="1" applyFill="1" applyBorder="1">
      <alignment/>
      <protection/>
    </xf>
    <xf numFmtId="0" fontId="5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4" fontId="3" fillId="0" borderId="0" xfId="62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0" fillId="35" borderId="26" xfId="0" applyFont="1" applyFill="1" applyBorder="1" applyAlignment="1">
      <alignment horizontal="left" wrapText="1"/>
    </xf>
    <xf numFmtId="0" fontId="50" fillId="35" borderId="27" xfId="0" applyFont="1" applyFill="1" applyBorder="1" applyAlignment="1">
      <alignment horizontal="left" wrapText="1"/>
    </xf>
    <xf numFmtId="0" fontId="50" fillId="35" borderId="28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 wrapText="1"/>
    </xf>
    <xf numFmtId="0" fontId="8" fillId="0" borderId="0" xfId="63" applyFont="1" applyFill="1" applyAlignment="1">
      <alignment horizontal="center"/>
      <protection/>
    </xf>
    <xf numFmtId="0" fontId="3" fillId="0" borderId="14" xfId="63" applyFont="1" applyFill="1" applyBorder="1" applyAlignment="1">
      <alignment horizontal="left"/>
      <protection/>
    </xf>
    <xf numFmtId="0" fontId="3" fillId="0" borderId="15" xfId="63" applyFont="1" applyFill="1" applyBorder="1" applyAlignment="1">
      <alignment horizontal="left"/>
      <protection/>
    </xf>
    <xf numFmtId="0" fontId="3" fillId="0" borderId="12" xfId="63" applyFont="1" applyFill="1" applyBorder="1" applyAlignment="1">
      <alignment horizontal="left"/>
      <protection/>
    </xf>
    <xf numFmtId="0" fontId="4" fillId="0" borderId="10" xfId="63" applyFont="1" applyFill="1" applyBorder="1" applyAlignment="1">
      <alignment horizontal="left"/>
      <protection/>
    </xf>
    <xf numFmtId="0" fontId="3" fillId="0" borderId="10" xfId="63" applyFont="1" applyFill="1" applyBorder="1" applyAlignment="1">
      <alignment horizontal="left"/>
      <protection/>
    </xf>
    <xf numFmtId="0" fontId="3" fillId="0" borderId="10" xfId="63" applyFont="1" applyBorder="1" applyAlignment="1">
      <alignment horizontal="left" vertical="center" wrapText="1"/>
      <protection/>
    </xf>
    <xf numFmtId="0" fontId="51" fillId="35" borderId="10" xfId="0" applyFont="1" applyFill="1" applyBorder="1" applyAlignment="1">
      <alignment horizontal="center" wrapText="1"/>
    </xf>
    <xf numFmtId="0" fontId="3" fillId="0" borderId="21" xfId="63" applyFont="1" applyBorder="1" applyAlignment="1">
      <alignment horizontal="left" vertical="center" wrapText="1"/>
      <protection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29" xfId="63" applyFont="1" applyBorder="1" applyAlignment="1">
      <alignment horizontal="left" vertical="center" wrapText="1"/>
      <protection/>
    </xf>
    <xf numFmtId="0" fontId="3" fillId="0" borderId="18" xfId="63" applyFont="1" applyBorder="1" applyAlignment="1">
      <alignment horizontal="left" vertical="center"/>
      <protection/>
    </xf>
    <xf numFmtId="0" fontId="3" fillId="0" borderId="19" xfId="63" applyFont="1" applyBorder="1" applyAlignment="1">
      <alignment horizontal="left"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30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3" fillId="0" borderId="16" xfId="63" applyFont="1" applyFill="1" applyBorder="1" applyAlignment="1">
      <alignment horizontal="center" vertical="center" textRotation="90"/>
      <protection/>
    </xf>
    <xf numFmtId="0" fontId="3" fillId="0" borderId="11" xfId="63" applyFont="1" applyFill="1" applyBorder="1" applyAlignment="1">
      <alignment horizontal="center" vertical="center" textRotation="90"/>
      <protection/>
    </xf>
    <xf numFmtId="0" fontId="3" fillId="0" borderId="17" xfId="63" applyFont="1" applyFill="1" applyBorder="1" applyAlignment="1">
      <alignment horizontal="center" vertical="center" textRotation="90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3" fillId="0" borderId="0" xfId="63" applyFont="1" applyFill="1" applyAlignment="1">
      <alignment horizont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168" fontId="3" fillId="0" borderId="16" xfId="63" applyNumberFormat="1" applyFont="1" applyFill="1" applyBorder="1" applyAlignment="1">
      <alignment horizontal="center" vertical="center" wrapText="1"/>
      <protection/>
    </xf>
    <xf numFmtId="168" fontId="3" fillId="0" borderId="11" xfId="63" applyNumberFormat="1" applyFont="1" applyFill="1" applyBorder="1" applyAlignment="1">
      <alignment horizontal="center" vertical="center" wrapText="1"/>
      <protection/>
    </xf>
    <xf numFmtId="168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center"/>
      <protection/>
    </xf>
    <xf numFmtId="0" fontId="3" fillId="0" borderId="12" xfId="63" applyFont="1" applyFill="1" applyBorder="1" applyAlignment="1">
      <alignment horizont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3" fontId="3" fillId="0" borderId="16" xfId="63" applyNumberFormat="1" applyFont="1" applyFill="1" applyBorder="1" applyAlignment="1">
      <alignment horizontal="center" vertical="center" wrapText="1"/>
      <protection/>
    </xf>
    <xf numFmtId="3" fontId="3" fillId="0" borderId="11" xfId="63" applyNumberFormat="1" applyFont="1" applyFill="1" applyBorder="1" applyAlignment="1">
      <alignment horizontal="center" vertical="center" wrapText="1"/>
      <protection/>
    </xf>
    <xf numFmtId="3" fontId="3" fillId="0" borderId="17" xfId="63" applyNumberFormat="1" applyFont="1" applyFill="1" applyBorder="1" applyAlignment="1">
      <alignment horizontal="center" vertical="center" wrapText="1"/>
      <protection/>
    </xf>
    <xf numFmtId="4" fontId="3" fillId="0" borderId="16" xfId="63" applyNumberFormat="1" applyFont="1" applyFill="1" applyBorder="1" applyAlignment="1">
      <alignment horizontal="center" vertical="center" wrapText="1"/>
      <protection/>
    </xf>
    <xf numFmtId="4" fontId="3" fillId="0" borderId="11" xfId="63" applyNumberFormat="1" applyFont="1" applyFill="1" applyBorder="1" applyAlignment="1">
      <alignment horizontal="center" vertical="center" wrapText="1"/>
      <protection/>
    </xf>
    <xf numFmtId="4" fontId="3" fillId="0" borderId="17" xfId="63" applyNumberFormat="1" applyFont="1" applyFill="1" applyBorder="1" applyAlignment="1">
      <alignment horizontal="center" vertical="center" wrapText="1"/>
      <protection/>
    </xf>
    <xf numFmtId="170" fontId="3" fillId="0" borderId="18" xfId="63" applyNumberFormat="1" applyFont="1" applyFill="1" applyBorder="1" applyAlignment="1">
      <alignment horizontal="center" vertical="center" wrapText="1"/>
      <protection/>
    </xf>
    <xf numFmtId="170" fontId="3" fillId="0" borderId="30" xfId="63" applyNumberFormat="1" applyFont="1" applyFill="1" applyBorder="1" applyAlignment="1">
      <alignment horizontal="center" vertical="center" wrapText="1"/>
      <protection/>
    </xf>
    <xf numFmtId="170" fontId="3" fillId="0" borderId="21" xfId="63" applyNumberFormat="1" applyFont="1" applyFill="1" applyBorder="1" applyAlignment="1">
      <alignment horizontal="center" vertical="center" wrapText="1"/>
      <protection/>
    </xf>
    <xf numFmtId="170" fontId="3" fillId="0" borderId="16" xfId="63" applyNumberFormat="1" applyFont="1" applyFill="1" applyBorder="1" applyAlignment="1">
      <alignment horizontal="center" vertical="center" wrapText="1"/>
      <protection/>
    </xf>
    <xf numFmtId="170" fontId="3" fillId="0" borderId="11" xfId="63" applyNumberFormat="1" applyFont="1" applyFill="1" applyBorder="1" applyAlignment="1">
      <alignment horizontal="center" vertical="center" wrapText="1"/>
      <protection/>
    </xf>
    <xf numFmtId="170" fontId="3" fillId="0" borderId="17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66" fontId="3" fillId="0" borderId="0" xfId="47" applyFont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" fontId="3" fillId="0" borderId="14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_Izvještaj o nerealizovanim dobicima-gubicima za I-III mjesec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SR%20za%20dostavu%20podataka%2030,06,2020%20omif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SR jun 2020."/>
      <sheetName val="Bilans stanja"/>
      <sheetName val="Bilans uspjeha"/>
    </sheetNames>
    <sheetDataSet>
      <sheetData sheetId="1">
        <row r="14">
          <cell r="F14">
            <v>1194737</v>
          </cell>
        </row>
        <row r="54">
          <cell r="E54">
            <v>11971279</v>
          </cell>
          <cell r="F54">
            <v>12042537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B7">
      <selection activeCell="J17" sqref="J17"/>
    </sheetView>
  </sheetViews>
  <sheetFormatPr defaultColWidth="9.140625" defaultRowHeight="12.75"/>
  <cols>
    <col min="1" max="1" width="1.8515625" style="284" hidden="1" customWidth="1"/>
    <col min="2" max="2" width="7.421875" style="284" customWidth="1"/>
    <col min="3" max="3" width="49.57421875" style="284" customWidth="1"/>
    <col min="4" max="4" width="13.57421875" style="284" customWidth="1"/>
    <col min="5" max="5" width="13.8515625" style="284" customWidth="1"/>
    <col min="6" max="6" width="11.140625" style="284" bestFit="1" customWidth="1"/>
    <col min="7" max="7" width="12.140625" style="284" customWidth="1"/>
    <col min="8" max="16384" width="9.140625" style="284" customWidth="1"/>
  </cols>
  <sheetData>
    <row r="1" spans="2:3" ht="12.75">
      <c r="B1" s="285" t="s">
        <v>437</v>
      </c>
      <c r="C1" s="285"/>
    </row>
    <row r="2" spans="2:3" ht="12.75">
      <c r="B2" s="285" t="s">
        <v>436</v>
      </c>
      <c r="C2" s="285"/>
    </row>
    <row r="3" spans="2:3" ht="12.75">
      <c r="B3" s="285" t="s">
        <v>299</v>
      </c>
      <c r="C3" s="285"/>
    </row>
    <row r="4" spans="2:3" ht="12.75">
      <c r="B4" s="285" t="s">
        <v>300</v>
      </c>
      <c r="C4" s="285"/>
    </row>
    <row r="5" spans="2:3" ht="12.75">
      <c r="B5" s="285"/>
      <c r="C5" s="285"/>
    </row>
    <row r="6" spans="2:3" ht="12.75">
      <c r="B6" s="285"/>
      <c r="C6" s="285"/>
    </row>
    <row r="7" spans="2:6" ht="12.75">
      <c r="B7" s="318" t="s">
        <v>195</v>
      </c>
      <c r="C7" s="318"/>
      <c r="D7" s="318"/>
      <c r="E7" s="318"/>
      <c r="F7" s="318"/>
    </row>
    <row r="8" spans="2:6" ht="12.75">
      <c r="B8" s="318" t="s">
        <v>196</v>
      </c>
      <c r="C8" s="318"/>
      <c r="D8" s="318"/>
      <c r="E8" s="318"/>
      <c r="F8" s="318"/>
    </row>
    <row r="9" spans="2:6" ht="12.75">
      <c r="B9" s="319" t="s">
        <v>512</v>
      </c>
      <c r="C9" s="319"/>
      <c r="D9" s="319"/>
      <c r="E9" s="319"/>
      <c r="F9" s="319"/>
    </row>
    <row r="10" spans="2:6" ht="12.75">
      <c r="B10" s="285"/>
      <c r="C10" s="286"/>
      <c r="D10" s="286"/>
      <c r="E10" s="286"/>
      <c r="F10" s="286" t="s">
        <v>9</v>
      </c>
    </row>
    <row r="11" spans="1:8" ht="33.75">
      <c r="A11" s="285"/>
      <c r="B11" s="287" t="s">
        <v>340</v>
      </c>
      <c r="C11" s="287" t="s">
        <v>0</v>
      </c>
      <c r="D11" s="287" t="s">
        <v>1</v>
      </c>
      <c r="E11" s="287" t="s">
        <v>2</v>
      </c>
      <c r="F11" s="287" t="s">
        <v>3</v>
      </c>
      <c r="G11" s="288"/>
      <c r="H11" s="285"/>
    </row>
    <row r="12" spans="1:25" ht="12.75">
      <c r="A12" s="285"/>
      <c r="B12" s="289">
        <v>1</v>
      </c>
      <c r="C12" s="289">
        <v>2</v>
      </c>
      <c r="D12" s="289">
        <v>3</v>
      </c>
      <c r="E12" s="289">
        <v>4</v>
      </c>
      <c r="F12" s="289">
        <v>5</v>
      </c>
      <c r="G12" s="288"/>
      <c r="H12" s="285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</row>
    <row r="13" spans="1:25" ht="12.75">
      <c r="A13" s="285"/>
      <c r="B13" s="291"/>
      <c r="C13" s="292" t="s">
        <v>435</v>
      </c>
      <c r="D13" s="293" t="s">
        <v>197</v>
      </c>
      <c r="E13" s="294">
        <f>SUM(E14+E15+E21+E28+E29)</f>
        <v>12814603</v>
      </c>
      <c r="F13" s="294">
        <f>F14+F15+F21+F28+F29</f>
        <v>12881702</v>
      </c>
      <c r="G13" s="288"/>
      <c r="H13" s="285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</row>
    <row r="14" spans="1:25" ht="22.5">
      <c r="A14" s="285"/>
      <c r="B14" s="287" t="s">
        <v>198</v>
      </c>
      <c r="C14" s="292" t="s">
        <v>302</v>
      </c>
      <c r="D14" s="293" t="s">
        <v>199</v>
      </c>
      <c r="E14" s="294">
        <v>1048293</v>
      </c>
      <c r="F14" s="294">
        <v>1194737</v>
      </c>
      <c r="G14" s="288"/>
      <c r="H14" s="285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</row>
    <row r="15" spans="1:25" ht="12.75">
      <c r="A15" s="285"/>
      <c r="B15" s="287"/>
      <c r="C15" s="292" t="s">
        <v>303</v>
      </c>
      <c r="D15" s="293" t="s">
        <v>200</v>
      </c>
      <c r="E15" s="294">
        <f>E16+E17+E18+E19+E20</f>
        <v>11567950</v>
      </c>
      <c r="F15" s="294">
        <f>SUM(F16:F20)</f>
        <v>11568396</v>
      </c>
      <c r="G15" s="285"/>
      <c r="H15" s="285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</row>
    <row r="16" spans="1:25" ht="22.5">
      <c r="A16" s="285"/>
      <c r="B16" s="287" t="s">
        <v>201</v>
      </c>
      <c r="C16" s="295" t="s">
        <v>202</v>
      </c>
      <c r="D16" s="293" t="s">
        <v>203</v>
      </c>
      <c r="E16" s="296">
        <v>8548270</v>
      </c>
      <c r="F16" s="296">
        <v>8678643</v>
      </c>
      <c r="G16" s="285"/>
      <c r="H16" s="285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</row>
    <row r="17" spans="1:25" ht="22.5">
      <c r="A17" s="285"/>
      <c r="B17" s="287" t="s">
        <v>204</v>
      </c>
      <c r="C17" s="297" t="s">
        <v>205</v>
      </c>
      <c r="D17" s="293" t="s">
        <v>206</v>
      </c>
      <c r="E17" s="296">
        <v>3019680</v>
      </c>
      <c r="F17" s="296">
        <v>2889753</v>
      </c>
      <c r="G17" s="285"/>
      <c r="H17" s="285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</row>
    <row r="18" spans="1:25" ht="22.5">
      <c r="A18" s="285"/>
      <c r="B18" s="287" t="s">
        <v>207</v>
      </c>
      <c r="C18" s="297" t="s">
        <v>208</v>
      </c>
      <c r="D18" s="293" t="s">
        <v>209</v>
      </c>
      <c r="E18" s="296"/>
      <c r="F18" s="296">
        <v>0</v>
      </c>
      <c r="G18" s="285"/>
      <c r="H18" s="285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</row>
    <row r="19" spans="1:25" ht="22.5">
      <c r="A19" s="285"/>
      <c r="B19" s="287" t="s">
        <v>210</v>
      </c>
      <c r="C19" s="297" t="s">
        <v>211</v>
      </c>
      <c r="D19" s="293" t="s">
        <v>212</v>
      </c>
      <c r="E19" s="296">
        <v>0</v>
      </c>
      <c r="F19" s="296">
        <v>0</v>
      </c>
      <c r="G19" s="288"/>
      <c r="H19" s="285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</row>
    <row r="20" spans="1:25" ht="12.75">
      <c r="A20" s="285"/>
      <c r="B20" s="287">
        <v>240</v>
      </c>
      <c r="C20" s="297" t="s">
        <v>301</v>
      </c>
      <c r="D20" s="293" t="s">
        <v>213</v>
      </c>
      <c r="E20" s="296"/>
      <c r="F20" s="296">
        <v>0</v>
      </c>
      <c r="G20" s="285"/>
      <c r="H20" s="285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</row>
    <row r="21" spans="1:25" ht="12.75">
      <c r="A21" s="285"/>
      <c r="B21" s="287"/>
      <c r="C21" s="292" t="s">
        <v>304</v>
      </c>
      <c r="D21" s="293" t="s">
        <v>214</v>
      </c>
      <c r="E21" s="296">
        <f>SUM(E22+E23+E24+E25+E26+E27)</f>
        <v>181634</v>
      </c>
      <c r="F21" s="296">
        <f>SUM(F22:F27)</f>
        <v>104383</v>
      </c>
      <c r="G21" s="285"/>
      <c r="H21" s="285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</row>
    <row r="22" spans="1:25" ht="12.75">
      <c r="A22" s="285"/>
      <c r="B22" s="287">
        <v>300</v>
      </c>
      <c r="C22" s="297" t="s">
        <v>216</v>
      </c>
      <c r="D22" s="293" t="s">
        <v>215</v>
      </c>
      <c r="E22" s="296">
        <v>0</v>
      </c>
      <c r="F22" s="296"/>
      <c r="G22" s="285"/>
      <c r="H22" s="285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</row>
    <row r="23" spans="1:25" ht="12.75">
      <c r="A23" s="285"/>
      <c r="B23" s="287">
        <v>301</v>
      </c>
      <c r="C23" s="297" t="s">
        <v>305</v>
      </c>
      <c r="D23" s="293" t="s">
        <v>217</v>
      </c>
      <c r="E23" s="296">
        <v>2695</v>
      </c>
      <c r="F23" s="296">
        <v>0</v>
      </c>
      <c r="G23" s="285"/>
      <c r="H23" s="285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</row>
    <row r="24" spans="1:25" ht="12.75">
      <c r="A24" s="285"/>
      <c r="B24" s="287">
        <v>302</v>
      </c>
      <c r="C24" s="297" t="s">
        <v>306</v>
      </c>
      <c r="D24" s="293" t="s">
        <v>218</v>
      </c>
      <c r="E24" s="296">
        <v>134018</v>
      </c>
      <c r="F24" s="296">
        <v>104383</v>
      </c>
      <c r="G24" s="285"/>
      <c r="H24" s="285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</row>
    <row r="25" spans="1:25" ht="12.75">
      <c r="A25" s="285"/>
      <c r="B25" s="287">
        <v>303</v>
      </c>
      <c r="C25" s="297" t="s">
        <v>307</v>
      </c>
      <c r="D25" s="293" t="s">
        <v>219</v>
      </c>
      <c r="E25" s="296"/>
      <c r="F25" s="296"/>
      <c r="G25" s="285"/>
      <c r="H25" s="285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</row>
    <row r="26" spans="1:25" ht="12.75">
      <c r="A26" s="285"/>
      <c r="B26" s="287">
        <v>309</v>
      </c>
      <c r="C26" s="297" t="s">
        <v>308</v>
      </c>
      <c r="D26" s="293" t="s">
        <v>220</v>
      </c>
      <c r="E26" s="296">
        <v>44921</v>
      </c>
      <c r="F26" s="296"/>
      <c r="G26" s="285"/>
      <c r="H26" s="285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</row>
    <row r="27" spans="1:25" ht="22.5">
      <c r="A27" s="285"/>
      <c r="B27" s="287" t="s">
        <v>223</v>
      </c>
      <c r="C27" s="297" t="s">
        <v>309</v>
      </c>
      <c r="D27" s="293" t="s">
        <v>221</v>
      </c>
      <c r="E27" s="296"/>
      <c r="F27" s="296"/>
      <c r="G27" s="285"/>
      <c r="H27" s="285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</row>
    <row r="28" spans="1:25" ht="12.75">
      <c r="A28" s="285"/>
      <c r="B28" s="287">
        <v>320</v>
      </c>
      <c r="C28" s="292" t="s">
        <v>225</v>
      </c>
      <c r="D28" s="293" t="s">
        <v>222</v>
      </c>
      <c r="E28" s="296"/>
      <c r="F28" s="296"/>
      <c r="G28" s="285"/>
      <c r="H28" s="285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</row>
    <row r="29" spans="1:25" ht="12.75">
      <c r="A29" s="285"/>
      <c r="B29" s="287">
        <v>33</v>
      </c>
      <c r="C29" s="292" t="s">
        <v>310</v>
      </c>
      <c r="D29" s="293" t="s">
        <v>224</v>
      </c>
      <c r="E29" s="294">
        <v>16726</v>
      </c>
      <c r="F29" s="294">
        <v>14186</v>
      </c>
      <c r="G29" s="285"/>
      <c r="H29" s="285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</row>
    <row r="30" spans="1:25" ht="12.75">
      <c r="A30" s="285"/>
      <c r="B30" s="287"/>
      <c r="C30" s="292" t="s">
        <v>311</v>
      </c>
      <c r="D30" s="293" t="s">
        <v>226</v>
      </c>
      <c r="E30" s="294">
        <f>SUM(E31+E35+E41+E44+E47+E50+E51+E52)</f>
        <v>843324</v>
      </c>
      <c r="F30" s="294">
        <f>SUM(F31+F35+F41+F44+F47+F50+F51+F52)</f>
        <v>839165</v>
      </c>
      <c r="G30" s="285"/>
      <c r="H30" s="285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</row>
    <row r="31" spans="1:25" ht="12.75">
      <c r="A31" s="285"/>
      <c r="B31" s="287">
        <v>40</v>
      </c>
      <c r="C31" s="292" t="s">
        <v>312</v>
      </c>
      <c r="D31" s="293" t="s">
        <v>227</v>
      </c>
      <c r="E31" s="294">
        <f>SUM(E32+E33+E34)</f>
        <v>5847</v>
      </c>
      <c r="F31" s="294">
        <f>SUM(F32:F34)</f>
        <v>0</v>
      </c>
      <c r="G31" s="285"/>
      <c r="H31" s="285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</row>
    <row r="32" spans="1:25" ht="12.75">
      <c r="A32" s="285"/>
      <c r="B32" s="287">
        <v>400.401</v>
      </c>
      <c r="C32" s="297" t="s">
        <v>230</v>
      </c>
      <c r="D32" s="293" t="s">
        <v>228</v>
      </c>
      <c r="E32" s="296">
        <v>5847</v>
      </c>
      <c r="F32" s="296"/>
      <c r="G32" s="285"/>
      <c r="H32" s="285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</row>
    <row r="33" spans="1:25" ht="12.75">
      <c r="A33" s="285"/>
      <c r="B33" s="287">
        <v>402</v>
      </c>
      <c r="C33" s="297" t="s">
        <v>313</v>
      </c>
      <c r="D33" s="293" t="s">
        <v>229</v>
      </c>
      <c r="E33" s="296"/>
      <c r="F33" s="296"/>
      <c r="G33" s="285"/>
      <c r="H33" s="285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</row>
    <row r="34" spans="1:25" ht="12.75">
      <c r="A34" s="285"/>
      <c r="B34" s="287">
        <v>403</v>
      </c>
      <c r="C34" s="297" t="s">
        <v>314</v>
      </c>
      <c r="D34" s="293" t="s">
        <v>231</v>
      </c>
      <c r="E34" s="296"/>
      <c r="F34" s="296"/>
      <c r="G34" s="285"/>
      <c r="H34" s="285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</row>
    <row r="35" spans="1:25" ht="12.75">
      <c r="A35" s="285"/>
      <c r="B35" s="287">
        <v>41</v>
      </c>
      <c r="C35" s="292" t="s">
        <v>315</v>
      </c>
      <c r="D35" s="293" t="s">
        <v>232</v>
      </c>
      <c r="E35" s="296">
        <f>SUM(E36+E37+E38+E39+E40)</f>
        <v>1958</v>
      </c>
      <c r="F35" s="296">
        <f>SUM(F36+F37+F38+F39+F40)</f>
        <v>1389</v>
      </c>
      <c r="G35" s="285"/>
      <c r="H35" s="285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</row>
    <row r="36" spans="1:25" ht="12.75">
      <c r="A36" s="285"/>
      <c r="B36" s="287">
        <v>410</v>
      </c>
      <c r="C36" s="297" t="s">
        <v>235</v>
      </c>
      <c r="D36" s="293" t="s">
        <v>233</v>
      </c>
      <c r="E36" s="296">
        <v>1189</v>
      </c>
      <c r="F36" s="296">
        <v>1227</v>
      </c>
      <c r="G36" s="285"/>
      <c r="H36" s="285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</row>
    <row r="37" spans="1:25" ht="12.75">
      <c r="A37" s="285"/>
      <c r="B37" s="287">
        <v>413</v>
      </c>
      <c r="C37" s="297" t="s">
        <v>316</v>
      </c>
      <c r="D37" s="293" t="s">
        <v>234</v>
      </c>
      <c r="E37" s="296">
        <v>753</v>
      </c>
      <c r="F37" s="296">
        <v>162</v>
      </c>
      <c r="G37" s="285"/>
      <c r="H37" s="285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</row>
    <row r="38" spans="1:25" ht="12.75">
      <c r="A38" s="285"/>
      <c r="B38" s="287">
        <v>414</v>
      </c>
      <c r="C38" s="297" t="s">
        <v>317</v>
      </c>
      <c r="D38" s="293" t="s">
        <v>236</v>
      </c>
      <c r="E38" s="296"/>
      <c r="F38" s="296"/>
      <c r="G38" s="285"/>
      <c r="H38" s="285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</row>
    <row r="39" spans="1:25" ht="12.75">
      <c r="A39" s="285"/>
      <c r="B39" s="287">
        <v>415</v>
      </c>
      <c r="C39" s="297" t="s">
        <v>318</v>
      </c>
      <c r="D39" s="293" t="s">
        <v>237</v>
      </c>
      <c r="E39" s="296"/>
      <c r="F39" s="296"/>
      <c r="G39" s="285"/>
      <c r="H39" s="285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</row>
    <row r="40" spans="1:25" ht="22.5">
      <c r="A40" s="285"/>
      <c r="B40" s="287" t="s">
        <v>337</v>
      </c>
      <c r="C40" s="297" t="s">
        <v>319</v>
      </c>
      <c r="D40" s="293" t="s">
        <v>238</v>
      </c>
      <c r="E40" s="294">
        <v>16</v>
      </c>
      <c r="F40" s="294"/>
      <c r="G40" s="285"/>
      <c r="H40" s="285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</row>
    <row r="41" spans="1:25" ht="12.75">
      <c r="A41" s="285"/>
      <c r="B41" s="287">
        <v>42</v>
      </c>
      <c r="C41" s="292" t="s">
        <v>322</v>
      </c>
      <c r="D41" s="293" t="s">
        <v>239</v>
      </c>
      <c r="E41" s="294">
        <f>SUM(E42+E43)</f>
        <v>835519</v>
      </c>
      <c r="F41" s="294">
        <f>F42+F43</f>
        <v>837776</v>
      </c>
      <c r="G41" s="285"/>
      <c r="H41" s="285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</row>
    <row r="42" spans="1:25" ht="33.75">
      <c r="A42" s="285"/>
      <c r="B42" s="287" t="s">
        <v>338</v>
      </c>
      <c r="C42" s="297" t="s">
        <v>321</v>
      </c>
      <c r="D42" s="293" t="s">
        <v>240</v>
      </c>
      <c r="E42" s="294">
        <v>817410</v>
      </c>
      <c r="F42" s="294">
        <v>823204</v>
      </c>
      <c r="G42" s="285"/>
      <c r="H42" s="285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</row>
    <row r="43" spans="1:25" ht="12.75">
      <c r="A43" s="285"/>
      <c r="B43" s="287">
        <v>422</v>
      </c>
      <c r="C43" s="297" t="s">
        <v>320</v>
      </c>
      <c r="D43" s="293" t="s">
        <v>241</v>
      </c>
      <c r="E43" s="294">
        <v>18109</v>
      </c>
      <c r="F43" s="294">
        <v>14572</v>
      </c>
      <c r="G43" s="285"/>
      <c r="H43" s="285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</row>
    <row r="44" spans="1:25" ht="12.75">
      <c r="A44" s="285"/>
      <c r="B44" s="287">
        <v>43</v>
      </c>
      <c r="C44" s="292" t="s">
        <v>323</v>
      </c>
      <c r="D44" s="293" t="s">
        <v>243</v>
      </c>
      <c r="E44" s="294">
        <f>SUM(E45+E46)</f>
        <v>0</v>
      </c>
      <c r="F44" s="294">
        <f>F45+F46</f>
        <v>0</v>
      </c>
      <c r="G44" s="285"/>
      <c r="H44" s="285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</row>
    <row r="45" spans="1:25" ht="12.75">
      <c r="A45" s="285"/>
      <c r="B45" s="287">
        <v>430</v>
      </c>
      <c r="C45" s="297" t="s">
        <v>242</v>
      </c>
      <c r="D45" s="293" t="s">
        <v>245</v>
      </c>
      <c r="E45" s="294"/>
      <c r="F45" s="294"/>
      <c r="G45" s="285"/>
      <c r="H45" s="285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</row>
    <row r="46" spans="1:25" ht="12.75">
      <c r="A46" s="285"/>
      <c r="B46" s="287">
        <v>431.439</v>
      </c>
      <c r="C46" s="297" t="s">
        <v>244</v>
      </c>
      <c r="D46" s="293" t="s">
        <v>246</v>
      </c>
      <c r="E46" s="294"/>
      <c r="F46" s="294"/>
      <c r="G46" s="285"/>
      <c r="H46" s="285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</row>
    <row r="47" spans="1:25" ht="12.75">
      <c r="A47" s="285"/>
      <c r="B47" s="287">
        <v>44</v>
      </c>
      <c r="C47" s="292" t="s">
        <v>324</v>
      </c>
      <c r="D47" s="293" t="s">
        <v>248</v>
      </c>
      <c r="E47" s="294">
        <v>0</v>
      </c>
      <c r="F47" s="294">
        <f>F48+F49</f>
        <v>0</v>
      </c>
      <c r="G47" s="285"/>
      <c r="H47" s="285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</row>
    <row r="48" spans="1:25" ht="12.75">
      <c r="A48" s="285"/>
      <c r="B48" s="287">
        <v>440.441</v>
      </c>
      <c r="C48" s="297" t="s">
        <v>247</v>
      </c>
      <c r="D48" s="293" t="s">
        <v>250</v>
      </c>
      <c r="E48" s="294"/>
      <c r="F48" s="294"/>
      <c r="G48" s="285"/>
      <c r="H48" s="285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</row>
    <row r="49" spans="1:25" ht="12.75">
      <c r="A49" s="285"/>
      <c r="B49" s="287">
        <v>449</v>
      </c>
      <c r="C49" s="297" t="s">
        <v>249</v>
      </c>
      <c r="D49" s="293" t="s">
        <v>252</v>
      </c>
      <c r="E49" s="294"/>
      <c r="F49" s="294"/>
      <c r="G49" s="285"/>
      <c r="H49" s="285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</row>
    <row r="50" spans="1:25" ht="12.75">
      <c r="A50" s="285"/>
      <c r="B50" s="287">
        <v>450</v>
      </c>
      <c r="C50" s="292" t="s">
        <v>251</v>
      </c>
      <c r="D50" s="293" t="s">
        <v>253</v>
      </c>
      <c r="E50" s="294"/>
      <c r="F50" s="294"/>
      <c r="G50" s="285"/>
      <c r="H50" s="285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</row>
    <row r="51" spans="1:25" ht="12.75">
      <c r="A51" s="285"/>
      <c r="B51" s="287">
        <v>460</v>
      </c>
      <c r="C51" s="292" t="s">
        <v>325</v>
      </c>
      <c r="D51" s="293" t="s">
        <v>254</v>
      </c>
      <c r="E51" s="294"/>
      <c r="F51" s="294"/>
      <c r="G51" s="285"/>
      <c r="H51" s="285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</row>
    <row r="52" spans="1:25" ht="12.75">
      <c r="A52" s="285"/>
      <c r="B52" s="287">
        <v>47</v>
      </c>
      <c r="C52" s="292" t="s">
        <v>326</v>
      </c>
      <c r="D52" s="293" t="s">
        <v>255</v>
      </c>
      <c r="E52" s="294"/>
      <c r="F52" s="294"/>
      <c r="G52" s="285"/>
      <c r="H52" s="285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</row>
    <row r="53" spans="1:25" ht="12.75">
      <c r="A53" s="285"/>
      <c r="B53" s="287">
        <v>48</v>
      </c>
      <c r="C53" s="292" t="s">
        <v>428</v>
      </c>
      <c r="D53" s="293"/>
      <c r="E53" s="294"/>
      <c r="F53" s="294"/>
      <c r="G53" s="285"/>
      <c r="H53" s="285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</row>
    <row r="54" spans="1:25" ht="12.75">
      <c r="A54" s="288"/>
      <c r="B54" s="287"/>
      <c r="C54" s="292" t="s">
        <v>327</v>
      </c>
      <c r="D54" s="293" t="s">
        <v>256</v>
      </c>
      <c r="E54" s="294">
        <f>SUM(E13-E30)</f>
        <v>11971279</v>
      </c>
      <c r="F54" s="294">
        <f>SUM(F13-F30)</f>
        <v>12042537</v>
      </c>
      <c r="G54" s="285"/>
      <c r="H54" s="288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</row>
    <row r="55" spans="1:25" ht="12.75" customHeight="1">
      <c r="A55" s="288"/>
      <c r="B55" s="287"/>
      <c r="C55" s="298" t="s">
        <v>328</v>
      </c>
      <c r="D55" s="293" t="s">
        <v>257</v>
      </c>
      <c r="E55" s="294">
        <f>SUM(E56+E60+E63+E67+E68-E71+E74)</f>
        <v>11971279</v>
      </c>
      <c r="F55" s="294">
        <f>SUM(F56+F60+F63+F67+F68-F71+F74)</f>
        <v>12042537</v>
      </c>
      <c r="G55" s="288"/>
      <c r="H55" s="288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</row>
    <row r="56" spans="1:25" ht="12.75">
      <c r="A56" s="285"/>
      <c r="B56" s="287">
        <v>51</v>
      </c>
      <c r="C56" s="292" t="s">
        <v>329</v>
      </c>
      <c r="D56" s="293" t="s">
        <v>258</v>
      </c>
      <c r="E56" s="294">
        <f>E57+E58</f>
        <v>11996126</v>
      </c>
      <c r="F56" s="294">
        <f>F57+F58</f>
        <v>12169904</v>
      </c>
      <c r="G56" s="288"/>
      <c r="H56" s="288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</row>
    <row r="57" spans="1:25" ht="12.75" customHeight="1">
      <c r="A57" s="285"/>
      <c r="B57" s="287">
        <v>510</v>
      </c>
      <c r="C57" s="297" t="s">
        <v>330</v>
      </c>
      <c r="D57" s="293" t="s">
        <v>260</v>
      </c>
      <c r="E57" s="294"/>
      <c r="F57" s="294"/>
      <c r="G57" s="285"/>
      <c r="H57" s="285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</row>
    <row r="58" spans="1:25" ht="12.75">
      <c r="A58" s="285"/>
      <c r="B58" s="287">
        <v>512</v>
      </c>
      <c r="C58" s="297" t="s">
        <v>259</v>
      </c>
      <c r="D58" s="293" t="s">
        <v>261</v>
      </c>
      <c r="E58" s="294">
        <v>11996126</v>
      </c>
      <c r="F58" s="294">
        <v>12169904</v>
      </c>
      <c r="G58" s="285"/>
      <c r="H58" s="285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</row>
    <row r="59" spans="1:25" ht="23.25" customHeight="1">
      <c r="A59" s="285"/>
      <c r="B59" s="287">
        <v>513</v>
      </c>
      <c r="C59" s="299" t="s">
        <v>429</v>
      </c>
      <c r="D59" s="293"/>
      <c r="E59" s="294"/>
      <c r="F59" s="294"/>
      <c r="G59" s="285"/>
      <c r="H59" s="285"/>
      <c r="I59" s="30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</row>
    <row r="60" spans="1:25" ht="12.75">
      <c r="A60" s="285"/>
      <c r="B60" s="287">
        <v>52</v>
      </c>
      <c r="C60" s="301" t="s">
        <v>331</v>
      </c>
      <c r="D60" s="293" t="s">
        <v>263</v>
      </c>
      <c r="E60" s="294">
        <f>E61+E62</f>
        <v>2702845</v>
      </c>
      <c r="F60" s="294">
        <f>F61+F62</f>
        <v>2705935</v>
      </c>
      <c r="G60" s="285"/>
      <c r="H60" s="285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</row>
    <row r="61" spans="1:25" ht="12.75">
      <c r="A61" s="285"/>
      <c r="B61" s="287">
        <v>520</v>
      </c>
      <c r="C61" s="297" t="s">
        <v>262</v>
      </c>
      <c r="D61" s="293" t="s">
        <v>265</v>
      </c>
      <c r="E61" s="294"/>
      <c r="F61" s="294"/>
      <c r="G61" s="285"/>
      <c r="H61" s="285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</row>
    <row r="62" spans="1:25" ht="12.75">
      <c r="A62" s="285"/>
      <c r="B62" s="287">
        <v>521</v>
      </c>
      <c r="C62" s="297" t="s">
        <v>264</v>
      </c>
      <c r="D62" s="293" t="s">
        <v>266</v>
      </c>
      <c r="E62" s="294">
        <v>2702845</v>
      </c>
      <c r="F62" s="294">
        <v>2705935</v>
      </c>
      <c r="G62" s="285"/>
      <c r="H62" s="285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</row>
    <row r="63" spans="1:25" ht="12.75">
      <c r="A63" s="285"/>
      <c r="B63" s="287">
        <v>53</v>
      </c>
      <c r="C63" s="292" t="s">
        <v>332</v>
      </c>
      <c r="D63" s="293" t="s">
        <v>268</v>
      </c>
      <c r="E63" s="294">
        <f>SUM(E64+E65+E66)</f>
        <v>-1807981</v>
      </c>
      <c r="F63" s="294">
        <v>-1996587</v>
      </c>
      <c r="G63" s="285"/>
      <c r="H63" s="285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</row>
    <row r="64" spans="1:25" ht="22.5">
      <c r="A64" s="288"/>
      <c r="B64" s="287">
        <v>530</v>
      </c>
      <c r="C64" s="295" t="s">
        <v>267</v>
      </c>
      <c r="D64" s="293" t="s">
        <v>270</v>
      </c>
      <c r="E64" s="294">
        <v>-1807981</v>
      </c>
      <c r="F64" s="294">
        <v>-1996587</v>
      </c>
      <c r="G64" s="285"/>
      <c r="H64" s="288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</row>
    <row r="65" spans="1:25" ht="12.75">
      <c r="A65" s="285"/>
      <c r="B65" s="287">
        <v>531</v>
      </c>
      <c r="C65" s="297" t="s">
        <v>269</v>
      </c>
      <c r="D65" s="293" t="s">
        <v>271</v>
      </c>
      <c r="E65" s="294"/>
      <c r="F65" s="294"/>
      <c r="G65" s="285"/>
      <c r="H65" s="285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</row>
    <row r="66" spans="1:25" ht="12.75">
      <c r="A66" s="285"/>
      <c r="B66" s="302">
        <v>532</v>
      </c>
      <c r="C66" s="297" t="s">
        <v>333</v>
      </c>
      <c r="D66" s="293" t="s">
        <v>272</v>
      </c>
      <c r="E66" s="294"/>
      <c r="F66" s="294"/>
      <c r="G66" s="285"/>
      <c r="H66" s="285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</row>
    <row r="67" spans="1:25" ht="12.75">
      <c r="A67" s="285"/>
      <c r="B67" s="287">
        <v>54</v>
      </c>
      <c r="C67" s="303" t="s">
        <v>273</v>
      </c>
      <c r="D67" s="293" t="s">
        <v>274</v>
      </c>
      <c r="E67" s="294"/>
      <c r="F67" s="294"/>
      <c r="G67" s="304"/>
      <c r="H67" s="305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</row>
    <row r="68" spans="1:25" ht="12.75">
      <c r="A68" s="285"/>
      <c r="B68" s="287">
        <v>55</v>
      </c>
      <c r="C68" s="292" t="s">
        <v>334</v>
      </c>
      <c r="D68" s="293" t="s">
        <v>275</v>
      </c>
      <c r="E68" s="294">
        <f>SUM(E69+E70)</f>
        <v>294688</v>
      </c>
      <c r="F68" s="294">
        <f>F69+F70</f>
        <v>455041</v>
      </c>
      <c r="G68" s="285"/>
      <c r="H68" s="285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</row>
    <row r="69" spans="1:25" ht="12.75">
      <c r="A69" s="285"/>
      <c r="B69" s="302">
        <v>550</v>
      </c>
      <c r="C69" s="297" t="s">
        <v>276</v>
      </c>
      <c r="D69" s="293" t="s">
        <v>277</v>
      </c>
      <c r="E69" s="294">
        <v>284838</v>
      </c>
      <c r="F69" s="294">
        <v>455041</v>
      </c>
      <c r="G69" s="285"/>
      <c r="H69" s="285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</row>
    <row r="70" spans="1:25" ht="12.75">
      <c r="A70" s="285"/>
      <c r="B70" s="306">
        <v>551</v>
      </c>
      <c r="C70" s="297" t="s">
        <v>278</v>
      </c>
      <c r="D70" s="293" t="s">
        <v>279</v>
      </c>
      <c r="E70" s="294">
        <v>9850</v>
      </c>
      <c r="F70" s="294">
        <v>0</v>
      </c>
      <c r="G70" s="285"/>
      <c r="H70" s="285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</row>
    <row r="71" spans="1:25" ht="12.75">
      <c r="A71" s="285"/>
      <c r="B71" s="306">
        <v>56</v>
      </c>
      <c r="C71" s="292" t="s">
        <v>280</v>
      </c>
      <c r="D71" s="293" t="s">
        <v>281</v>
      </c>
      <c r="E71" s="294">
        <f>SUM(E72+E73)</f>
        <v>0</v>
      </c>
      <c r="F71" s="294">
        <f>F72+F73</f>
        <v>170203</v>
      </c>
      <c r="G71" s="285"/>
      <c r="H71" s="285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</row>
    <row r="72" spans="1:25" ht="12.75">
      <c r="A72" s="285"/>
      <c r="B72" s="302">
        <v>560</v>
      </c>
      <c r="C72" s="297" t="s">
        <v>282</v>
      </c>
      <c r="D72" s="293" t="s">
        <v>283</v>
      </c>
      <c r="E72" s="294"/>
      <c r="F72" s="294"/>
      <c r="G72" s="307"/>
      <c r="H72" s="285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</row>
    <row r="73" spans="1:25" ht="12.75">
      <c r="A73" s="285"/>
      <c r="B73" s="308">
        <v>561</v>
      </c>
      <c r="C73" s="309" t="s">
        <v>284</v>
      </c>
      <c r="D73" s="293" t="s">
        <v>285</v>
      </c>
      <c r="E73" s="310"/>
      <c r="F73" s="310">
        <v>170203</v>
      </c>
      <c r="G73" s="307"/>
      <c r="H73" s="285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</row>
    <row r="74" spans="1:25" ht="12.75">
      <c r="A74" s="285"/>
      <c r="B74" s="306">
        <v>57</v>
      </c>
      <c r="C74" s="303" t="s">
        <v>335</v>
      </c>
      <c r="D74" s="293" t="s">
        <v>286</v>
      </c>
      <c r="E74" s="310">
        <f>SUM(E75+E76)</f>
        <v>-1214399</v>
      </c>
      <c r="F74" s="310">
        <f>F75+F76</f>
        <v>-1121553</v>
      </c>
      <c r="G74" s="285"/>
      <c r="H74" s="285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</row>
    <row r="75" spans="1:25" ht="22.5">
      <c r="A75" s="285"/>
      <c r="B75" s="306">
        <v>570</v>
      </c>
      <c r="C75" s="295" t="s">
        <v>287</v>
      </c>
      <c r="D75" s="293" t="s">
        <v>288</v>
      </c>
      <c r="E75" s="310"/>
      <c r="F75" s="310"/>
      <c r="G75" s="285"/>
      <c r="H75" s="285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</row>
    <row r="76" spans="1:25" ht="22.5">
      <c r="A76" s="286"/>
      <c r="B76" s="306">
        <v>571</v>
      </c>
      <c r="C76" s="295" t="s">
        <v>289</v>
      </c>
      <c r="D76" s="293" t="s">
        <v>290</v>
      </c>
      <c r="E76" s="294">
        <v>-1214399</v>
      </c>
      <c r="F76" s="294">
        <v>-1121553</v>
      </c>
      <c r="G76" s="286"/>
      <c r="H76" s="286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</row>
    <row r="77" spans="1:25" ht="12.75">
      <c r="A77" s="285"/>
      <c r="B77" s="297"/>
      <c r="C77" s="303" t="s">
        <v>291</v>
      </c>
      <c r="D77" s="293" t="s">
        <v>292</v>
      </c>
      <c r="E77" s="294">
        <v>73216728</v>
      </c>
      <c r="F77" s="294">
        <v>74277342</v>
      </c>
      <c r="G77" s="285"/>
      <c r="H77" s="285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</row>
    <row r="78" spans="1:25" ht="12.75">
      <c r="A78" s="285"/>
      <c r="B78" s="297"/>
      <c r="C78" s="303" t="s">
        <v>336</v>
      </c>
      <c r="D78" s="293" t="s">
        <v>293</v>
      </c>
      <c r="E78" s="311">
        <f>SUM(E54/E77)</f>
        <v>0.1635046979974303</v>
      </c>
      <c r="F78" s="311">
        <f>F54/F77</f>
        <v>0.16212934760104905</v>
      </c>
      <c r="G78" s="285"/>
      <c r="H78" s="285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</row>
    <row r="79" spans="1:25" ht="22.5">
      <c r="A79" s="285"/>
      <c r="B79" s="297"/>
      <c r="C79" s="303" t="s">
        <v>294</v>
      </c>
      <c r="D79" s="293" t="s">
        <v>295</v>
      </c>
      <c r="E79" s="294"/>
      <c r="F79" s="294"/>
      <c r="G79" s="285"/>
      <c r="H79" s="285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</row>
    <row r="80" spans="1:25" ht="12.75">
      <c r="A80" s="285"/>
      <c r="B80" s="312"/>
      <c r="C80" s="297" t="s">
        <v>296</v>
      </c>
      <c r="D80" s="293" t="s">
        <v>297</v>
      </c>
      <c r="E80" s="313"/>
      <c r="F80" s="313"/>
      <c r="G80" s="285"/>
      <c r="H80" s="285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</row>
    <row r="81" spans="1:25" ht="12.75">
      <c r="A81" s="285"/>
      <c r="F81" s="314"/>
      <c r="G81" s="285"/>
      <c r="H81" s="285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</row>
    <row r="82" spans="1:25" ht="26.25" customHeight="1">
      <c r="A82" s="285"/>
      <c r="B82" s="285" t="s">
        <v>134</v>
      </c>
      <c r="C82" s="320" t="s">
        <v>135</v>
      </c>
      <c r="D82" s="320"/>
      <c r="E82" s="321" t="s">
        <v>339</v>
      </c>
      <c r="F82" s="321"/>
      <c r="G82" s="285"/>
      <c r="H82" s="285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</row>
    <row r="83" spans="2:25" ht="12.75">
      <c r="B83" s="285" t="s">
        <v>515</v>
      </c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</row>
    <row r="84" spans="5:25" ht="12.75">
      <c r="E84" s="315"/>
      <c r="F84" s="316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</row>
    <row r="85" spans="5:25" ht="12.75">
      <c r="E85" s="317"/>
      <c r="F85" s="314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</row>
    <row r="86" spans="10:25" ht="12.75"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</row>
    <row r="87" spans="10:25" ht="12.75"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</row>
    <row r="88" spans="5:25" ht="12.75">
      <c r="E88" s="307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</row>
    <row r="89" spans="5:25" ht="12.75">
      <c r="E89" s="307"/>
      <c r="F89" s="307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</row>
    <row r="90" spans="5:6" ht="12.75">
      <c r="E90" s="307"/>
      <c r="F90" s="307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52">
      <selection activeCell="W77" sqref="W77"/>
    </sheetView>
  </sheetViews>
  <sheetFormatPr defaultColWidth="9.140625" defaultRowHeight="12.75"/>
  <cols>
    <col min="1" max="1" width="36.00390625" style="92" customWidth="1"/>
    <col min="2" max="2" width="8.8515625" style="92" customWidth="1"/>
    <col min="3" max="3" width="9.140625" style="92" customWidth="1"/>
    <col min="4" max="4" width="4.140625" style="92" customWidth="1"/>
    <col min="5" max="5" width="7.8515625" style="92" customWidth="1"/>
    <col min="6" max="6" width="3.57421875" style="92" customWidth="1"/>
    <col min="7" max="7" width="8.8515625" style="92" customWidth="1"/>
    <col min="8" max="8" width="3.8515625" style="92" customWidth="1"/>
    <col min="9" max="9" width="11.140625" style="92" customWidth="1"/>
    <col min="10" max="10" width="3.57421875" style="92" customWidth="1"/>
    <col min="11" max="11" width="10.28125" style="92" customWidth="1"/>
    <col min="12" max="12" width="3.7109375" style="92" customWidth="1"/>
    <col min="13" max="13" width="9.7109375" style="92" customWidth="1"/>
    <col min="14" max="14" width="3.7109375" style="92" customWidth="1"/>
    <col min="15" max="15" width="9.140625" style="92" customWidth="1"/>
    <col min="16" max="16" width="3.8515625" style="92" customWidth="1"/>
    <col min="17" max="17" width="8.8515625" style="91" customWidth="1"/>
    <col min="18" max="16384" width="9.140625" style="93" customWidth="1"/>
  </cols>
  <sheetData>
    <row r="1" spans="1:7" ht="12.75">
      <c r="A1" s="4" t="s">
        <v>437</v>
      </c>
      <c r="B1" s="4"/>
      <c r="C1"/>
      <c r="D1"/>
      <c r="E1" s="160"/>
      <c r="F1" s="160"/>
      <c r="G1" s="160"/>
    </row>
    <row r="2" spans="1:7" ht="12.75">
      <c r="A2" s="4" t="s">
        <v>436</v>
      </c>
      <c r="B2" s="4"/>
      <c r="C2"/>
      <c r="D2"/>
      <c r="E2" s="160"/>
      <c r="F2" s="160"/>
      <c r="G2" s="160"/>
    </row>
    <row r="3" spans="1:7" ht="12.75">
      <c r="A3" s="4" t="s">
        <v>299</v>
      </c>
      <c r="B3" s="4"/>
      <c r="C3"/>
      <c r="D3"/>
      <c r="E3" s="160"/>
      <c r="F3" s="160"/>
      <c r="G3" s="160"/>
    </row>
    <row r="4" spans="1:7" ht="12.75">
      <c r="A4" s="4" t="s">
        <v>300</v>
      </c>
      <c r="B4" s="4"/>
      <c r="C4"/>
      <c r="D4"/>
      <c r="E4" s="160"/>
      <c r="F4" s="160"/>
      <c r="G4" s="160"/>
    </row>
    <row r="5" spans="1:19" s="101" customFormat="1" ht="12.75">
      <c r="A5" s="91"/>
      <c r="B5" s="91"/>
      <c r="C5" s="91"/>
      <c r="D5" s="91"/>
      <c r="E5" s="94"/>
      <c r="F5" s="91"/>
      <c r="G5" s="95"/>
      <c r="H5" s="91"/>
      <c r="I5" s="91"/>
      <c r="J5" s="91"/>
      <c r="K5" s="95"/>
      <c r="L5" s="91"/>
      <c r="M5" s="96"/>
      <c r="N5" s="97"/>
      <c r="O5" s="98"/>
      <c r="P5" s="99"/>
      <c r="Q5" s="98"/>
      <c r="R5" s="100"/>
      <c r="S5" s="100"/>
    </row>
    <row r="6" spans="1:19" s="101" customFormat="1" ht="12.75">
      <c r="A6" s="424" t="s">
        <v>523</v>
      </c>
      <c r="B6" s="424"/>
      <c r="C6" s="424"/>
      <c r="D6" s="424"/>
      <c r="E6" s="424"/>
      <c r="F6" s="424"/>
      <c r="G6" s="424"/>
      <c r="H6" s="91"/>
      <c r="I6" s="91"/>
      <c r="J6" s="91"/>
      <c r="K6" s="95"/>
      <c r="L6" s="91"/>
      <c r="M6" s="102"/>
      <c r="N6" s="97"/>
      <c r="O6" s="98"/>
      <c r="P6" s="99"/>
      <c r="Q6" s="98"/>
      <c r="R6" s="100"/>
      <c r="S6" s="100"/>
    </row>
    <row r="7" spans="1:19" s="101" customFormat="1" ht="12.75">
      <c r="A7" s="91"/>
      <c r="B7" s="91"/>
      <c r="C7" s="91"/>
      <c r="D7" s="91"/>
      <c r="E7" s="94"/>
      <c r="F7" s="91"/>
      <c r="G7" s="95"/>
      <c r="H7" s="91"/>
      <c r="I7" s="91"/>
      <c r="J7" s="91"/>
      <c r="K7" s="95"/>
      <c r="L7" s="91"/>
      <c r="M7" s="102"/>
      <c r="N7" s="97"/>
      <c r="O7" s="98"/>
      <c r="P7" s="99"/>
      <c r="Q7" s="98"/>
      <c r="R7" s="100"/>
      <c r="S7" s="100"/>
    </row>
    <row r="8" spans="1:19" s="101" customFormat="1" ht="12.75">
      <c r="A8" s="431" t="s">
        <v>407</v>
      </c>
      <c r="B8" s="432"/>
      <c r="C8" s="433"/>
      <c r="D8" s="415" t="s">
        <v>1</v>
      </c>
      <c r="E8" s="437" t="s">
        <v>105</v>
      </c>
      <c r="F8" s="415" t="s">
        <v>1</v>
      </c>
      <c r="G8" s="428" t="s">
        <v>408</v>
      </c>
      <c r="H8" s="415" t="s">
        <v>1</v>
      </c>
      <c r="I8" s="409" t="s">
        <v>409</v>
      </c>
      <c r="J8" s="415" t="s">
        <v>1</v>
      </c>
      <c r="K8" s="428" t="s">
        <v>410</v>
      </c>
      <c r="L8" s="415" t="s">
        <v>1</v>
      </c>
      <c r="M8" s="440" t="s">
        <v>107</v>
      </c>
      <c r="N8" s="415" t="s">
        <v>1</v>
      </c>
      <c r="O8" s="443" t="s">
        <v>411</v>
      </c>
      <c r="P8" s="415" t="s">
        <v>1</v>
      </c>
      <c r="Q8" s="446" t="s">
        <v>113</v>
      </c>
      <c r="R8" s="100"/>
      <c r="S8" s="100"/>
    </row>
    <row r="9" spans="1:19" s="101" customFormat="1" ht="12.75">
      <c r="A9" s="425" t="s">
        <v>412</v>
      </c>
      <c r="B9" s="403" t="s">
        <v>413</v>
      </c>
      <c r="C9" s="409" t="s">
        <v>414</v>
      </c>
      <c r="D9" s="416"/>
      <c r="E9" s="438"/>
      <c r="F9" s="416"/>
      <c r="G9" s="429"/>
      <c r="H9" s="416"/>
      <c r="I9" s="410"/>
      <c r="J9" s="416"/>
      <c r="K9" s="429"/>
      <c r="L9" s="416"/>
      <c r="M9" s="441"/>
      <c r="N9" s="416"/>
      <c r="O9" s="444"/>
      <c r="P9" s="416"/>
      <c r="Q9" s="447"/>
      <c r="R9" s="100"/>
      <c r="S9" s="100"/>
    </row>
    <row r="10" spans="1:19" s="101" customFormat="1" ht="12.75">
      <c r="A10" s="426"/>
      <c r="B10" s="404"/>
      <c r="C10" s="410"/>
      <c r="D10" s="416"/>
      <c r="E10" s="438"/>
      <c r="F10" s="416"/>
      <c r="G10" s="429"/>
      <c r="H10" s="416"/>
      <c r="I10" s="410"/>
      <c r="J10" s="416"/>
      <c r="K10" s="429"/>
      <c r="L10" s="416"/>
      <c r="M10" s="441"/>
      <c r="N10" s="416"/>
      <c r="O10" s="444"/>
      <c r="P10" s="416"/>
      <c r="Q10" s="447"/>
      <c r="R10" s="100"/>
      <c r="S10" s="100"/>
    </row>
    <row r="11" spans="1:19" s="101" customFormat="1" ht="12.75">
      <c r="A11" s="427"/>
      <c r="B11" s="405"/>
      <c r="C11" s="411"/>
      <c r="D11" s="416"/>
      <c r="E11" s="439"/>
      <c r="F11" s="416"/>
      <c r="G11" s="430"/>
      <c r="H11" s="416"/>
      <c r="I11" s="411"/>
      <c r="J11" s="416"/>
      <c r="K11" s="430"/>
      <c r="L11" s="416"/>
      <c r="M11" s="442"/>
      <c r="N11" s="416"/>
      <c r="O11" s="445"/>
      <c r="P11" s="416"/>
      <c r="Q11" s="448"/>
      <c r="R11" s="100"/>
      <c r="S11" s="100"/>
    </row>
    <row r="12" spans="1:19" s="101" customFormat="1" ht="12.75">
      <c r="A12" s="434">
        <v>1</v>
      </c>
      <c r="B12" s="435"/>
      <c r="C12" s="436"/>
      <c r="D12" s="417"/>
      <c r="E12" s="105">
        <v>2</v>
      </c>
      <c r="F12" s="417"/>
      <c r="G12" s="106">
        <v>3</v>
      </c>
      <c r="H12" s="417"/>
      <c r="I12" s="104">
        <v>4</v>
      </c>
      <c r="J12" s="417"/>
      <c r="K12" s="106">
        <v>5</v>
      </c>
      <c r="L12" s="417"/>
      <c r="M12" s="107">
        <v>6</v>
      </c>
      <c r="N12" s="417"/>
      <c r="O12" s="106">
        <v>7</v>
      </c>
      <c r="P12" s="417"/>
      <c r="Q12" s="106">
        <v>8</v>
      </c>
      <c r="R12" s="100"/>
      <c r="S12" s="100"/>
    </row>
    <row r="13" spans="1:19" s="101" customFormat="1" ht="12.75">
      <c r="A13" s="108" t="s">
        <v>298</v>
      </c>
      <c r="B13" s="108"/>
      <c r="C13" s="109"/>
      <c r="D13" s="110">
        <v>601</v>
      </c>
      <c r="E13" s="111"/>
      <c r="F13" s="110">
        <v>612</v>
      </c>
      <c r="G13" s="112"/>
      <c r="H13" s="110">
        <v>623</v>
      </c>
      <c r="I13" s="113"/>
      <c r="J13" s="110">
        <v>634</v>
      </c>
      <c r="K13" s="112"/>
      <c r="L13" s="110">
        <v>645</v>
      </c>
      <c r="M13" s="114"/>
      <c r="N13" s="110">
        <v>656</v>
      </c>
      <c r="O13" s="115"/>
      <c r="P13" s="110">
        <v>667</v>
      </c>
      <c r="Q13" s="116"/>
      <c r="R13" s="100"/>
      <c r="S13" s="100"/>
    </row>
    <row r="14" spans="1:19" s="101" customFormat="1" ht="12.75">
      <c r="A14" s="117" t="s">
        <v>38</v>
      </c>
      <c r="B14" s="117"/>
      <c r="C14" s="118"/>
      <c r="D14" s="103">
        <v>602</v>
      </c>
      <c r="E14" s="119"/>
      <c r="F14" s="103">
        <v>613</v>
      </c>
      <c r="G14" s="120"/>
      <c r="H14" s="103">
        <v>624</v>
      </c>
      <c r="I14" s="121"/>
      <c r="J14" s="103">
        <v>635</v>
      </c>
      <c r="K14" s="120"/>
      <c r="L14" s="103">
        <v>646</v>
      </c>
      <c r="M14" s="122"/>
      <c r="N14" s="103">
        <v>657</v>
      </c>
      <c r="O14" s="123"/>
      <c r="P14" s="103">
        <v>668</v>
      </c>
      <c r="Q14" s="124"/>
      <c r="R14" s="100"/>
      <c r="S14" s="100"/>
    </row>
    <row r="15" spans="1:19" s="101" customFormat="1" ht="12.75">
      <c r="A15" s="203" t="s">
        <v>574</v>
      </c>
      <c r="B15" s="204" t="s">
        <v>576</v>
      </c>
      <c r="C15" s="204" t="s">
        <v>575</v>
      </c>
      <c r="D15" s="151"/>
      <c r="E15" s="207">
        <v>28397</v>
      </c>
      <c r="F15" s="151"/>
      <c r="G15" s="207">
        <v>0.038</v>
      </c>
      <c r="H15" s="151"/>
      <c r="I15" s="208">
        <v>1079.09</v>
      </c>
      <c r="J15" s="151"/>
      <c r="K15" s="207">
        <v>0</v>
      </c>
      <c r="L15" s="151"/>
      <c r="M15" s="207">
        <v>0</v>
      </c>
      <c r="N15" s="151"/>
      <c r="O15" s="207">
        <v>2.171895</v>
      </c>
      <c r="P15" s="151"/>
      <c r="Q15" s="207">
        <v>0</v>
      </c>
      <c r="R15" s="100"/>
      <c r="S15" s="100"/>
    </row>
    <row r="16" spans="1:19" s="101" customFormat="1" ht="14.25" customHeight="1">
      <c r="A16" s="203" t="s">
        <v>577</v>
      </c>
      <c r="B16" s="204" t="s">
        <v>576</v>
      </c>
      <c r="C16" s="204" t="s">
        <v>578</v>
      </c>
      <c r="D16" s="151"/>
      <c r="E16" s="207">
        <v>218242</v>
      </c>
      <c r="F16" s="151"/>
      <c r="G16" s="207">
        <v>1</v>
      </c>
      <c r="H16" s="151"/>
      <c r="I16" s="208">
        <v>218242</v>
      </c>
      <c r="J16" s="151"/>
      <c r="K16" s="207">
        <v>0.291</v>
      </c>
      <c r="L16" s="151"/>
      <c r="M16" s="208">
        <v>63508.42</v>
      </c>
      <c r="N16" s="151"/>
      <c r="O16" s="207">
        <v>1.753874</v>
      </c>
      <c r="P16" s="151"/>
      <c r="Q16" s="207">
        <v>0.495594</v>
      </c>
      <c r="R16" s="100"/>
      <c r="S16" s="100"/>
    </row>
    <row r="17" spans="1:19" s="101" customFormat="1" ht="12.75">
      <c r="A17" s="203" t="s">
        <v>526</v>
      </c>
      <c r="B17" s="204" t="s">
        <v>525</v>
      </c>
      <c r="C17" s="204" t="s">
        <v>527</v>
      </c>
      <c r="D17" s="151"/>
      <c r="E17" s="207">
        <v>220890</v>
      </c>
      <c r="F17" s="151"/>
      <c r="G17" s="207">
        <v>0.156</v>
      </c>
      <c r="H17" s="151"/>
      <c r="I17" s="208">
        <v>34458.84</v>
      </c>
      <c r="J17" s="151"/>
      <c r="K17" s="207">
        <v>0.2827</v>
      </c>
      <c r="L17" s="151"/>
      <c r="M17" s="208">
        <v>62445.6</v>
      </c>
      <c r="N17" s="151"/>
      <c r="O17" s="207">
        <v>1.398401</v>
      </c>
      <c r="P17" s="151"/>
      <c r="Q17" s="207">
        <v>0.4873</v>
      </c>
      <c r="R17" s="100"/>
      <c r="S17" s="100"/>
    </row>
    <row r="18" spans="1:19" s="101" customFormat="1" ht="12" customHeight="1">
      <c r="A18" s="203" t="s">
        <v>528</v>
      </c>
      <c r="B18" s="204" t="s">
        <v>525</v>
      </c>
      <c r="C18" s="204" t="s">
        <v>529</v>
      </c>
      <c r="D18" s="151"/>
      <c r="E18" s="207">
        <v>219316</v>
      </c>
      <c r="F18" s="151"/>
      <c r="G18" s="207">
        <v>0.096</v>
      </c>
      <c r="H18" s="151"/>
      <c r="I18" s="208">
        <v>21054.34</v>
      </c>
      <c r="J18" s="151"/>
      <c r="K18" s="207">
        <v>0.1222</v>
      </c>
      <c r="L18" s="151"/>
      <c r="M18" s="208">
        <v>26800.42</v>
      </c>
      <c r="N18" s="151"/>
      <c r="O18" s="207">
        <v>0.237672</v>
      </c>
      <c r="P18" s="151"/>
      <c r="Q18" s="207">
        <v>0.20914</v>
      </c>
      <c r="R18" s="100"/>
      <c r="S18" s="100"/>
    </row>
    <row r="19" spans="1:19" s="101" customFormat="1" ht="15" customHeight="1">
      <c r="A19" s="255" t="s">
        <v>530</v>
      </c>
      <c r="B19" s="204" t="s">
        <v>525</v>
      </c>
      <c r="C19" s="204" t="s">
        <v>531</v>
      </c>
      <c r="D19" s="151"/>
      <c r="E19" s="207">
        <v>794789</v>
      </c>
      <c r="F19" s="151"/>
      <c r="G19" s="207">
        <v>0.125</v>
      </c>
      <c r="H19" s="151"/>
      <c r="I19" s="208">
        <v>99348.63</v>
      </c>
      <c r="J19" s="151"/>
      <c r="K19" s="207">
        <v>0.35</v>
      </c>
      <c r="L19" s="151"/>
      <c r="M19" s="208">
        <v>278176.15</v>
      </c>
      <c r="N19" s="151"/>
      <c r="O19" s="207">
        <v>3.964338</v>
      </c>
      <c r="P19" s="151"/>
      <c r="Q19" s="207">
        <v>2.170775</v>
      </c>
      <c r="R19" s="100"/>
      <c r="S19" s="100"/>
    </row>
    <row r="20" spans="1:19" s="101" customFormat="1" ht="14.25" customHeight="1">
      <c r="A20" s="255" t="s">
        <v>532</v>
      </c>
      <c r="B20" s="204" t="s">
        <v>525</v>
      </c>
      <c r="C20" s="204" t="s">
        <v>533</v>
      </c>
      <c r="D20" s="151"/>
      <c r="E20" s="207">
        <v>260054</v>
      </c>
      <c r="F20" s="151"/>
      <c r="G20" s="207">
        <v>0.14</v>
      </c>
      <c r="H20" s="151"/>
      <c r="I20" s="208">
        <v>36407.56</v>
      </c>
      <c r="J20" s="151"/>
      <c r="K20" s="207">
        <v>0.1384</v>
      </c>
      <c r="L20" s="151"/>
      <c r="M20" s="208">
        <v>35991.47</v>
      </c>
      <c r="N20" s="151"/>
      <c r="O20" s="207">
        <v>0.675694</v>
      </c>
      <c r="P20" s="151"/>
      <c r="Q20" s="207">
        <v>0.280863</v>
      </c>
      <c r="R20" s="100"/>
      <c r="S20" s="100"/>
    </row>
    <row r="21" spans="1:19" s="101" customFormat="1" ht="22.5">
      <c r="A21" s="203" t="s">
        <v>534</v>
      </c>
      <c r="B21" s="204" t="s">
        <v>525</v>
      </c>
      <c r="C21" s="204" t="s">
        <v>535</v>
      </c>
      <c r="D21" s="151"/>
      <c r="E21" s="207">
        <v>278432</v>
      </c>
      <c r="F21" s="151"/>
      <c r="G21" s="207">
        <v>0.281</v>
      </c>
      <c r="H21" s="151"/>
      <c r="I21" s="208">
        <v>78239.39</v>
      </c>
      <c r="J21" s="151"/>
      <c r="K21" s="207">
        <v>0.4581</v>
      </c>
      <c r="L21" s="151"/>
      <c r="M21" s="208">
        <v>127549.7</v>
      </c>
      <c r="N21" s="151"/>
      <c r="O21" s="207">
        <v>0.894763</v>
      </c>
      <c r="P21" s="151"/>
      <c r="Q21" s="207">
        <v>0.995346</v>
      </c>
      <c r="R21" s="100"/>
      <c r="S21" s="100"/>
    </row>
    <row r="22" spans="1:19" s="101" customFormat="1" ht="12.75">
      <c r="A22" s="203" t="s">
        <v>536</v>
      </c>
      <c r="B22" s="204" t="s">
        <v>525</v>
      </c>
      <c r="C22" s="204" t="s">
        <v>537</v>
      </c>
      <c r="D22" s="151"/>
      <c r="E22" s="207">
        <v>101683</v>
      </c>
      <c r="F22" s="151"/>
      <c r="G22" s="207">
        <v>0.0707</v>
      </c>
      <c r="H22" s="151"/>
      <c r="I22" s="208">
        <v>7188.99</v>
      </c>
      <c r="J22" s="151"/>
      <c r="K22" s="207">
        <v>0</v>
      </c>
      <c r="L22" s="151"/>
      <c r="M22" s="207">
        <v>0</v>
      </c>
      <c r="N22" s="151"/>
      <c r="O22" s="207">
        <v>2.598194</v>
      </c>
      <c r="P22" s="151"/>
      <c r="Q22" s="207">
        <v>0</v>
      </c>
      <c r="R22" s="100"/>
      <c r="S22" s="100"/>
    </row>
    <row r="23" spans="1:19" s="101" customFormat="1" ht="12.75">
      <c r="A23" s="203" t="s">
        <v>536</v>
      </c>
      <c r="B23" s="204" t="s">
        <v>576</v>
      </c>
      <c r="C23" s="204" t="s">
        <v>537</v>
      </c>
      <c r="D23" s="151"/>
      <c r="E23" s="207">
        <v>45912</v>
      </c>
      <c r="F23" s="151"/>
      <c r="G23" s="207">
        <v>0.0707</v>
      </c>
      <c r="H23" s="151"/>
      <c r="I23" s="208">
        <v>3245.98</v>
      </c>
      <c r="J23" s="151"/>
      <c r="K23" s="207">
        <v>0</v>
      </c>
      <c r="L23" s="151"/>
      <c r="M23" s="207">
        <v>0</v>
      </c>
      <c r="N23" s="151"/>
      <c r="O23" s="207">
        <v>1.173139</v>
      </c>
      <c r="P23" s="151"/>
      <c r="Q23" s="207">
        <v>0</v>
      </c>
      <c r="R23" s="100"/>
      <c r="S23" s="100"/>
    </row>
    <row r="24" spans="1:19" s="101" customFormat="1" ht="12.75">
      <c r="A24" s="203" t="s">
        <v>579</v>
      </c>
      <c r="B24" s="204" t="s">
        <v>576</v>
      </c>
      <c r="C24" s="204" t="s">
        <v>580</v>
      </c>
      <c r="D24" s="151"/>
      <c r="E24" s="207">
        <v>291589</v>
      </c>
      <c r="F24" s="151"/>
      <c r="G24" s="207">
        <v>0.1641</v>
      </c>
      <c r="H24" s="151"/>
      <c r="I24" s="208">
        <v>47849.75</v>
      </c>
      <c r="J24" s="151"/>
      <c r="K24" s="207">
        <v>0</v>
      </c>
      <c r="L24" s="151"/>
      <c r="M24" s="207">
        <v>0</v>
      </c>
      <c r="N24" s="151"/>
      <c r="O24" s="207">
        <v>1.481011</v>
      </c>
      <c r="P24" s="151"/>
      <c r="Q24" s="207">
        <v>0</v>
      </c>
      <c r="R24" s="100"/>
      <c r="S24" s="100"/>
    </row>
    <row r="25" spans="1:19" s="101" customFormat="1" ht="12.75">
      <c r="A25" s="203" t="s">
        <v>581</v>
      </c>
      <c r="B25" s="204" t="s">
        <v>576</v>
      </c>
      <c r="C25" s="204" t="s">
        <v>582</v>
      </c>
      <c r="D25" s="151"/>
      <c r="E25" s="207">
        <v>19784</v>
      </c>
      <c r="F25" s="151"/>
      <c r="G25" s="207">
        <v>1.2311</v>
      </c>
      <c r="H25" s="151"/>
      <c r="I25" s="208">
        <v>24356.08</v>
      </c>
      <c r="J25" s="151"/>
      <c r="K25" s="207">
        <v>0</v>
      </c>
      <c r="L25" s="151"/>
      <c r="M25" s="207">
        <v>0</v>
      </c>
      <c r="N25" s="151"/>
      <c r="O25" s="207">
        <v>5.515903</v>
      </c>
      <c r="P25" s="151"/>
      <c r="Q25" s="207">
        <v>0</v>
      </c>
      <c r="R25" s="100"/>
      <c r="S25" s="100"/>
    </row>
    <row r="26" spans="1:19" s="101" customFormat="1" ht="22.5">
      <c r="A26" s="203" t="s">
        <v>538</v>
      </c>
      <c r="B26" s="204" t="s">
        <v>525</v>
      </c>
      <c r="C26" s="204" t="s">
        <v>539</v>
      </c>
      <c r="D26" s="151"/>
      <c r="E26" s="207">
        <v>7336234</v>
      </c>
      <c r="F26" s="151"/>
      <c r="G26" s="207">
        <v>0.25</v>
      </c>
      <c r="H26" s="151"/>
      <c r="I26" s="208">
        <v>1834058.5</v>
      </c>
      <c r="J26" s="151"/>
      <c r="K26" s="207">
        <v>0.2192</v>
      </c>
      <c r="L26" s="151"/>
      <c r="M26" s="208">
        <v>1608102.49</v>
      </c>
      <c r="N26" s="151"/>
      <c r="O26" s="207">
        <v>1.659949</v>
      </c>
      <c r="P26" s="151"/>
      <c r="Q26" s="207">
        <v>12.548984</v>
      </c>
      <c r="R26" s="100"/>
      <c r="S26" s="100"/>
    </row>
    <row r="27" spans="1:19" s="101" customFormat="1" ht="22.5">
      <c r="A27" s="203" t="s">
        <v>538</v>
      </c>
      <c r="B27" s="204" t="s">
        <v>576</v>
      </c>
      <c r="C27" s="204" t="s">
        <v>539</v>
      </c>
      <c r="D27" s="151"/>
      <c r="E27" s="207">
        <v>147376</v>
      </c>
      <c r="F27" s="151"/>
      <c r="G27" s="207">
        <v>0.25</v>
      </c>
      <c r="H27" s="151"/>
      <c r="I27" s="208">
        <v>36844</v>
      </c>
      <c r="J27" s="151"/>
      <c r="K27" s="207">
        <v>0.2192</v>
      </c>
      <c r="L27" s="151"/>
      <c r="M27" s="208">
        <v>32304.82</v>
      </c>
      <c r="N27" s="151"/>
      <c r="O27" s="207">
        <v>0.033346</v>
      </c>
      <c r="P27" s="151"/>
      <c r="Q27" s="207">
        <v>0.252094</v>
      </c>
      <c r="R27" s="100"/>
      <c r="S27" s="100"/>
    </row>
    <row r="28" spans="1:19" s="101" customFormat="1" ht="20.25" customHeight="1">
      <c r="A28" s="203" t="s">
        <v>540</v>
      </c>
      <c r="B28" s="204" t="s">
        <v>525</v>
      </c>
      <c r="C28" s="204" t="s">
        <v>541</v>
      </c>
      <c r="D28" s="151"/>
      <c r="E28" s="207">
        <v>1003001</v>
      </c>
      <c r="F28" s="151"/>
      <c r="G28" s="207">
        <v>0.2671</v>
      </c>
      <c r="H28" s="151"/>
      <c r="I28" s="208">
        <v>267901.57</v>
      </c>
      <c r="J28" s="151"/>
      <c r="K28" s="207">
        <v>0.3799</v>
      </c>
      <c r="L28" s="151"/>
      <c r="M28" s="208">
        <v>381040.08</v>
      </c>
      <c r="N28" s="151"/>
      <c r="O28" s="207">
        <v>0.979929</v>
      </c>
      <c r="P28" s="151"/>
      <c r="Q28" s="207">
        <v>2.973483</v>
      </c>
      <c r="R28" s="100"/>
      <c r="S28" s="100"/>
    </row>
    <row r="29" spans="1:19" s="101" customFormat="1" ht="13.5" customHeight="1">
      <c r="A29" s="203" t="s">
        <v>540</v>
      </c>
      <c r="B29" s="204" t="s">
        <v>576</v>
      </c>
      <c r="C29" s="204" t="s">
        <v>541</v>
      </c>
      <c r="D29" s="151"/>
      <c r="E29" s="207">
        <v>713994</v>
      </c>
      <c r="F29" s="151"/>
      <c r="G29" s="207">
        <v>0.2671</v>
      </c>
      <c r="H29" s="151"/>
      <c r="I29" s="208">
        <v>190707.8</v>
      </c>
      <c r="J29" s="151"/>
      <c r="K29" s="207">
        <v>0.3799</v>
      </c>
      <c r="L29" s="151"/>
      <c r="M29" s="208">
        <v>271246.32</v>
      </c>
      <c r="N29" s="151"/>
      <c r="O29" s="207">
        <v>0.69757</v>
      </c>
      <c r="P29" s="151"/>
      <c r="Q29" s="207">
        <v>2.116697</v>
      </c>
      <c r="R29" s="100"/>
      <c r="S29" s="100"/>
    </row>
    <row r="30" spans="1:19" s="101" customFormat="1" ht="22.5">
      <c r="A30" s="203" t="s">
        <v>542</v>
      </c>
      <c r="B30" s="204" t="s">
        <v>525</v>
      </c>
      <c r="C30" s="204" t="s">
        <v>543</v>
      </c>
      <c r="D30" s="151"/>
      <c r="E30" s="207">
        <v>4749245</v>
      </c>
      <c r="F30" s="151"/>
      <c r="G30" s="207">
        <v>0.233</v>
      </c>
      <c r="H30" s="151"/>
      <c r="I30" s="208">
        <v>1106574.09</v>
      </c>
      <c r="J30" s="151"/>
      <c r="K30" s="207">
        <v>0.2083</v>
      </c>
      <c r="L30" s="151"/>
      <c r="M30" s="208">
        <v>989267.73</v>
      </c>
      <c r="N30" s="151"/>
      <c r="O30" s="207">
        <v>1.233044</v>
      </c>
      <c r="P30" s="151"/>
      <c r="Q30" s="207">
        <v>7.719847</v>
      </c>
      <c r="R30" s="100"/>
      <c r="S30" s="100"/>
    </row>
    <row r="31" spans="1:19" s="101" customFormat="1" ht="12.75" customHeight="1">
      <c r="A31" s="203" t="s">
        <v>542</v>
      </c>
      <c r="B31" s="204" t="s">
        <v>576</v>
      </c>
      <c r="C31" s="204" t="s">
        <v>543</v>
      </c>
      <c r="D31" s="151"/>
      <c r="E31" s="207">
        <v>2040000</v>
      </c>
      <c r="F31" s="151"/>
      <c r="G31" s="207">
        <v>0.233</v>
      </c>
      <c r="H31" s="151"/>
      <c r="I31" s="208">
        <v>475320</v>
      </c>
      <c r="J31" s="151"/>
      <c r="K31" s="207">
        <v>0.2083</v>
      </c>
      <c r="L31" s="151"/>
      <c r="M31" s="208">
        <v>424932</v>
      </c>
      <c r="N31" s="151"/>
      <c r="O31" s="207">
        <v>0.529644</v>
      </c>
      <c r="P31" s="151"/>
      <c r="Q31" s="207">
        <v>3.315998</v>
      </c>
      <c r="R31" s="100"/>
      <c r="S31" s="100"/>
    </row>
    <row r="32" spans="1:19" s="101" customFormat="1" ht="12.75">
      <c r="A32" s="203" t="s">
        <v>583</v>
      </c>
      <c r="B32" s="204" t="s">
        <v>576</v>
      </c>
      <c r="C32" s="204" t="s">
        <v>584</v>
      </c>
      <c r="D32" s="151"/>
      <c r="E32" s="207">
        <v>1819124</v>
      </c>
      <c r="F32" s="151"/>
      <c r="G32" s="207">
        <v>0.494</v>
      </c>
      <c r="H32" s="151"/>
      <c r="I32" s="208">
        <v>898647.26</v>
      </c>
      <c r="J32" s="151"/>
      <c r="K32" s="207">
        <v>0.07</v>
      </c>
      <c r="L32" s="151"/>
      <c r="M32" s="208">
        <v>127338.68</v>
      </c>
      <c r="N32" s="151"/>
      <c r="O32" s="207">
        <v>1.678258</v>
      </c>
      <c r="P32" s="151"/>
      <c r="Q32" s="207">
        <v>0.9937</v>
      </c>
      <c r="R32" s="100"/>
      <c r="S32" s="100"/>
    </row>
    <row r="33" spans="1:19" s="101" customFormat="1" ht="12.75">
      <c r="A33" s="203" t="s">
        <v>585</v>
      </c>
      <c r="B33" s="204" t="s">
        <v>576</v>
      </c>
      <c r="C33" s="204" t="s">
        <v>586</v>
      </c>
      <c r="D33" s="151"/>
      <c r="E33" s="207">
        <v>457921</v>
      </c>
      <c r="F33" s="151"/>
      <c r="G33" s="207">
        <v>0.3384</v>
      </c>
      <c r="H33" s="151"/>
      <c r="I33" s="208">
        <v>154960.47</v>
      </c>
      <c r="J33" s="151"/>
      <c r="K33" s="207">
        <v>0.05</v>
      </c>
      <c r="L33" s="151"/>
      <c r="M33" s="208">
        <v>22896.05</v>
      </c>
      <c r="N33" s="151"/>
      <c r="O33" s="207">
        <v>9.097557</v>
      </c>
      <c r="P33" s="151"/>
      <c r="Q33" s="207">
        <v>0.178672</v>
      </c>
      <c r="R33" s="100"/>
      <c r="S33" s="100"/>
    </row>
    <row r="34" spans="1:19" s="101" customFormat="1" ht="12.75">
      <c r="A34" s="203" t="s">
        <v>587</v>
      </c>
      <c r="B34" s="204" t="s">
        <v>576</v>
      </c>
      <c r="C34" s="204" t="s">
        <v>588</v>
      </c>
      <c r="D34" s="151"/>
      <c r="E34" s="207">
        <v>29195</v>
      </c>
      <c r="F34" s="151"/>
      <c r="G34" s="207">
        <v>0.4052</v>
      </c>
      <c r="H34" s="151"/>
      <c r="I34" s="208">
        <v>11829.81</v>
      </c>
      <c r="J34" s="151"/>
      <c r="K34" s="207">
        <v>0.26</v>
      </c>
      <c r="L34" s="151"/>
      <c r="M34" s="208">
        <v>7590.7</v>
      </c>
      <c r="N34" s="151"/>
      <c r="O34" s="207">
        <v>9.097623</v>
      </c>
      <c r="P34" s="151"/>
      <c r="Q34" s="207">
        <v>0.059235</v>
      </c>
      <c r="R34" s="100"/>
      <c r="S34" s="100"/>
    </row>
    <row r="35" spans="1:19" s="101" customFormat="1" ht="22.5">
      <c r="A35" s="203" t="s">
        <v>544</v>
      </c>
      <c r="B35" s="204" t="s">
        <v>525</v>
      </c>
      <c r="C35" s="204" t="s">
        <v>545</v>
      </c>
      <c r="D35" s="151"/>
      <c r="E35" s="207">
        <v>3107093</v>
      </c>
      <c r="F35" s="151"/>
      <c r="G35" s="207">
        <v>0.3431</v>
      </c>
      <c r="H35" s="151"/>
      <c r="I35" s="208">
        <v>1066043.61</v>
      </c>
      <c r="J35" s="151"/>
      <c r="K35" s="207">
        <v>0.02</v>
      </c>
      <c r="L35" s="151"/>
      <c r="M35" s="208">
        <v>62141.86</v>
      </c>
      <c r="N35" s="151"/>
      <c r="O35" s="207">
        <v>8.81134</v>
      </c>
      <c r="P35" s="151"/>
      <c r="Q35" s="207">
        <v>0.48493</v>
      </c>
      <c r="R35" s="100"/>
      <c r="S35" s="100"/>
    </row>
    <row r="36" spans="1:19" s="101" customFormat="1" ht="22.5">
      <c r="A36" s="203" t="s">
        <v>544</v>
      </c>
      <c r="B36" s="204" t="s">
        <v>576</v>
      </c>
      <c r="C36" s="204" t="s">
        <v>545</v>
      </c>
      <c r="D36" s="151"/>
      <c r="E36" s="207">
        <v>100926</v>
      </c>
      <c r="F36" s="151"/>
      <c r="G36" s="207">
        <v>0.3431</v>
      </c>
      <c r="H36" s="151"/>
      <c r="I36" s="208">
        <v>34627.71</v>
      </c>
      <c r="J36" s="151"/>
      <c r="K36" s="207">
        <v>0.02</v>
      </c>
      <c r="L36" s="151"/>
      <c r="M36" s="208">
        <v>2018.52</v>
      </c>
      <c r="N36" s="151"/>
      <c r="O36" s="207">
        <v>0.286214</v>
      </c>
      <c r="P36" s="151"/>
      <c r="Q36" s="207">
        <v>0.015752</v>
      </c>
      <c r="R36" s="100"/>
      <c r="S36" s="100"/>
    </row>
    <row r="37" spans="1:19" s="101" customFormat="1" ht="12.75">
      <c r="A37" s="203" t="s">
        <v>589</v>
      </c>
      <c r="B37" s="204" t="s">
        <v>576</v>
      </c>
      <c r="C37" s="204" t="s">
        <v>590</v>
      </c>
      <c r="D37" s="151"/>
      <c r="E37" s="207">
        <v>157426</v>
      </c>
      <c r="F37" s="151"/>
      <c r="G37" s="207">
        <v>0.1</v>
      </c>
      <c r="H37" s="151"/>
      <c r="I37" s="208">
        <v>15742.6</v>
      </c>
      <c r="J37" s="151"/>
      <c r="K37" s="207">
        <v>0.0236</v>
      </c>
      <c r="L37" s="151"/>
      <c r="M37" s="208">
        <v>3715.25</v>
      </c>
      <c r="N37" s="151"/>
      <c r="O37" s="207">
        <v>4.814801</v>
      </c>
      <c r="P37" s="151"/>
      <c r="Q37" s="207">
        <v>0.028992</v>
      </c>
      <c r="R37" s="100"/>
      <c r="S37" s="100"/>
    </row>
    <row r="38" spans="1:19" s="101" customFormat="1" ht="12.75">
      <c r="A38" s="203" t="s">
        <v>546</v>
      </c>
      <c r="B38" s="204" t="s">
        <v>525</v>
      </c>
      <c r="C38" s="204" t="s">
        <v>547</v>
      </c>
      <c r="D38" s="151"/>
      <c r="E38" s="207">
        <v>187870</v>
      </c>
      <c r="F38" s="151"/>
      <c r="G38" s="207">
        <v>0.5495</v>
      </c>
      <c r="H38" s="151"/>
      <c r="I38" s="208">
        <v>103234.57</v>
      </c>
      <c r="J38" s="151"/>
      <c r="K38" s="207">
        <v>0.03</v>
      </c>
      <c r="L38" s="151"/>
      <c r="M38" s="208">
        <v>5636.1</v>
      </c>
      <c r="N38" s="151"/>
      <c r="O38" s="207">
        <v>9.097565</v>
      </c>
      <c r="P38" s="151"/>
      <c r="Q38" s="207">
        <v>0.043982</v>
      </c>
      <c r="R38" s="100"/>
      <c r="S38" s="100"/>
    </row>
    <row r="39" spans="1:19" s="101" customFormat="1" ht="12.75">
      <c r="A39" s="203" t="s">
        <v>548</v>
      </c>
      <c r="B39" s="204" t="s">
        <v>525</v>
      </c>
      <c r="C39" s="204" t="s">
        <v>549</v>
      </c>
      <c r="D39" s="151"/>
      <c r="E39" s="207">
        <v>43520</v>
      </c>
      <c r="F39" s="151"/>
      <c r="G39" s="207">
        <v>0.2411</v>
      </c>
      <c r="H39" s="151"/>
      <c r="I39" s="208">
        <v>10492.67</v>
      </c>
      <c r="J39" s="151"/>
      <c r="K39" s="207">
        <v>0.04</v>
      </c>
      <c r="L39" s="151"/>
      <c r="M39" s="208">
        <v>1740.8</v>
      </c>
      <c r="N39" s="151"/>
      <c r="O39" s="207">
        <v>9.097808</v>
      </c>
      <c r="P39" s="151"/>
      <c r="Q39" s="207">
        <v>0.013585</v>
      </c>
      <c r="R39" s="100"/>
      <c r="S39" s="100"/>
    </row>
    <row r="40" spans="1:19" s="101" customFormat="1" ht="12.75">
      <c r="A40" s="203" t="s">
        <v>550</v>
      </c>
      <c r="B40" s="204" t="s">
        <v>525</v>
      </c>
      <c r="C40" s="204" t="s">
        <v>551</v>
      </c>
      <c r="D40" s="151"/>
      <c r="E40" s="207">
        <v>11842</v>
      </c>
      <c r="F40" s="151"/>
      <c r="G40" s="207">
        <v>1.115</v>
      </c>
      <c r="H40" s="151"/>
      <c r="I40" s="208">
        <v>13203.83</v>
      </c>
      <c r="J40" s="151"/>
      <c r="K40" s="207">
        <v>0.2877</v>
      </c>
      <c r="L40" s="151"/>
      <c r="M40" s="208">
        <v>3406.94</v>
      </c>
      <c r="N40" s="151"/>
      <c r="O40" s="207">
        <v>4.011586</v>
      </c>
      <c r="P40" s="151"/>
      <c r="Q40" s="207">
        <v>0.026586</v>
      </c>
      <c r="R40" s="100"/>
      <c r="S40" s="100"/>
    </row>
    <row r="41" spans="1:19" s="101" customFormat="1" ht="12.75">
      <c r="A41" s="203" t="s">
        <v>552</v>
      </c>
      <c r="B41" s="204" t="s">
        <v>525</v>
      </c>
      <c r="C41" s="204" t="s">
        <v>553</v>
      </c>
      <c r="D41" s="151"/>
      <c r="E41" s="207">
        <v>6578</v>
      </c>
      <c r="F41" s="151"/>
      <c r="G41" s="207">
        <v>0.839</v>
      </c>
      <c r="H41" s="151"/>
      <c r="I41" s="208">
        <v>5518.94</v>
      </c>
      <c r="J41" s="151"/>
      <c r="K41" s="207">
        <v>0.5734</v>
      </c>
      <c r="L41" s="151"/>
      <c r="M41" s="208">
        <v>3771.83</v>
      </c>
      <c r="N41" s="151"/>
      <c r="O41" s="207">
        <v>0.004297</v>
      </c>
      <c r="P41" s="151"/>
      <c r="Q41" s="207">
        <v>0.029434</v>
      </c>
      <c r="R41" s="100"/>
      <c r="S41" s="100"/>
    </row>
    <row r="42" spans="1:19" s="101" customFormat="1" ht="12.75">
      <c r="A42" s="203" t="s">
        <v>591</v>
      </c>
      <c r="B42" s="204" t="s">
        <v>576</v>
      </c>
      <c r="C42" s="204" t="s">
        <v>592</v>
      </c>
      <c r="D42" s="151"/>
      <c r="E42" s="207">
        <v>373307</v>
      </c>
      <c r="F42" s="151"/>
      <c r="G42" s="207">
        <v>0.7</v>
      </c>
      <c r="H42" s="151"/>
      <c r="I42" s="208">
        <v>261314.9</v>
      </c>
      <c r="J42" s="151"/>
      <c r="K42" s="207">
        <v>0.4</v>
      </c>
      <c r="L42" s="151"/>
      <c r="M42" s="208">
        <v>149322.8</v>
      </c>
      <c r="N42" s="151"/>
      <c r="O42" s="207">
        <v>0.735183</v>
      </c>
      <c r="P42" s="151"/>
      <c r="Q42" s="207">
        <v>1.165255</v>
      </c>
      <c r="R42" s="100"/>
      <c r="S42" s="100"/>
    </row>
    <row r="43" spans="1:19" s="101" customFormat="1" ht="12.75">
      <c r="A43" s="203" t="s">
        <v>593</v>
      </c>
      <c r="B43" s="204" t="s">
        <v>576</v>
      </c>
      <c r="C43" s="204" t="s">
        <v>594</v>
      </c>
      <c r="D43" s="151"/>
      <c r="E43" s="207">
        <v>20364</v>
      </c>
      <c r="F43" s="151"/>
      <c r="G43" s="207">
        <v>0.5317</v>
      </c>
      <c r="H43" s="151"/>
      <c r="I43" s="208">
        <v>10827.54</v>
      </c>
      <c r="J43" s="151"/>
      <c r="K43" s="207">
        <v>0</v>
      </c>
      <c r="L43" s="151"/>
      <c r="M43" s="207">
        <v>0</v>
      </c>
      <c r="N43" s="151"/>
      <c r="O43" s="207">
        <v>0.185713</v>
      </c>
      <c r="P43" s="151"/>
      <c r="Q43" s="207">
        <v>0</v>
      </c>
      <c r="R43" s="100"/>
      <c r="S43" s="100"/>
    </row>
    <row r="44" spans="1:19" s="101" customFormat="1" ht="12.75">
      <c r="A44" s="203" t="s">
        <v>595</v>
      </c>
      <c r="B44" s="204" t="s">
        <v>576</v>
      </c>
      <c r="C44" s="204" t="s">
        <v>596</v>
      </c>
      <c r="D44" s="151"/>
      <c r="E44" s="207">
        <v>58</v>
      </c>
      <c r="F44" s="151"/>
      <c r="G44" s="207">
        <v>922.51</v>
      </c>
      <c r="H44" s="151"/>
      <c r="I44" s="208">
        <v>53505.58</v>
      </c>
      <c r="J44" s="151"/>
      <c r="K44" s="208">
        <v>1272.1531</v>
      </c>
      <c r="L44" s="151"/>
      <c r="M44" s="208">
        <v>73784.88</v>
      </c>
      <c r="N44" s="151"/>
      <c r="O44" s="207">
        <v>0.041832</v>
      </c>
      <c r="P44" s="151"/>
      <c r="Q44" s="207">
        <v>0.575787</v>
      </c>
      <c r="R44" s="100"/>
      <c r="S44" s="100"/>
    </row>
    <row r="45" spans="1:19" s="101" customFormat="1" ht="12.75">
      <c r="A45" s="203" t="s">
        <v>597</v>
      </c>
      <c r="B45" s="204" t="s">
        <v>576</v>
      </c>
      <c r="C45" s="204" t="s">
        <v>598</v>
      </c>
      <c r="D45" s="151"/>
      <c r="E45" s="207">
        <v>52422</v>
      </c>
      <c r="F45" s="151"/>
      <c r="G45" s="207">
        <v>4.367</v>
      </c>
      <c r="H45" s="151"/>
      <c r="I45" s="208">
        <v>228926.87</v>
      </c>
      <c r="J45" s="151"/>
      <c r="K45" s="207">
        <v>0</v>
      </c>
      <c r="L45" s="151"/>
      <c r="M45" s="207">
        <v>0</v>
      </c>
      <c r="N45" s="151"/>
      <c r="O45" s="207">
        <v>1.463116</v>
      </c>
      <c r="P45" s="151"/>
      <c r="Q45" s="207">
        <v>0</v>
      </c>
      <c r="R45" s="100"/>
      <c r="S45" s="100"/>
    </row>
    <row r="46" spans="1:19" s="101" customFormat="1" ht="12.75">
      <c r="A46" s="203" t="s">
        <v>554</v>
      </c>
      <c r="B46" s="204" t="s">
        <v>525</v>
      </c>
      <c r="C46" s="204" t="s">
        <v>555</v>
      </c>
      <c r="D46" s="151"/>
      <c r="E46" s="207">
        <v>375582</v>
      </c>
      <c r="F46" s="151"/>
      <c r="G46" s="207">
        <v>0.6071</v>
      </c>
      <c r="H46" s="151"/>
      <c r="I46" s="208">
        <v>228003.19</v>
      </c>
      <c r="J46" s="151"/>
      <c r="K46" s="207">
        <v>0.493</v>
      </c>
      <c r="L46" s="151"/>
      <c r="M46" s="208">
        <v>185161.93</v>
      </c>
      <c r="N46" s="151"/>
      <c r="O46" s="207">
        <v>0.278957</v>
      </c>
      <c r="P46" s="151"/>
      <c r="Q46" s="207">
        <v>1.444929</v>
      </c>
      <c r="R46" s="100"/>
      <c r="S46" s="100"/>
    </row>
    <row r="47" spans="1:19" s="101" customFormat="1" ht="12.75">
      <c r="A47" s="203" t="s">
        <v>556</v>
      </c>
      <c r="B47" s="204" t="s">
        <v>525</v>
      </c>
      <c r="C47" s="204" t="s">
        <v>557</v>
      </c>
      <c r="D47" s="151"/>
      <c r="E47" s="207">
        <v>706554</v>
      </c>
      <c r="F47" s="151"/>
      <c r="G47" s="207">
        <v>0.09</v>
      </c>
      <c r="H47" s="151"/>
      <c r="I47" s="208">
        <v>63589.86</v>
      </c>
      <c r="J47" s="151"/>
      <c r="K47" s="207">
        <v>0.063</v>
      </c>
      <c r="L47" s="151"/>
      <c r="M47" s="208">
        <v>44512.9</v>
      </c>
      <c r="N47" s="151"/>
      <c r="O47" s="207">
        <v>1.823166</v>
      </c>
      <c r="P47" s="151"/>
      <c r="Q47" s="207">
        <v>0.347361</v>
      </c>
      <c r="R47" s="100"/>
      <c r="S47" s="100"/>
    </row>
    <row r="48" spans="1:19" s="101" customFormat="1" ht="12.75">
      <c r="A48" s="203" t="s">
        <v>556</v>
      </c>
      <c r="B48" s="204" t="s">
        <v>576</v>
      </c>
      <c r="C48" s="204" t="s">
        <v>557</v>
      </c>
      <c r="D48" s="151"/>
      <c r="E48" s="207">
        <v>391116</v>
      </c>
      <c r="F48" s="151"/>
      <c r="G48" s="207">
        <v>0.09</v>
      </c>
      <c r="H48" s="151"/>
      <c r="I48" s="208">
        <v>35200.44</v>
      </c>
      <c r="J48" s="151"/>
      <c r="K48" s="207">
        <v>0.063</v>
      </c>
      <c r="L48" s="151"/>
      <c r="M48" s="208">
        <v>24640.31</v>
      </c>
      <c r="N48" s="151"/>
      <c r="O48" s="207">
        <v>1.009221</v>
      </c>
      <c r="P48" s="151"/>
      <c r="Q48" s="207">
        <v>0.192283</v>
      </c>
      <c r="R48" s="100"/>
      <c r="S48" s="100"/>
    </row>
    <row r="49" spans="1:19" s="101" customFormat="1" ht="12.75">
      <c r="A49" s="203" t="s">
        <v>558</v>
      </c>
      <c r="B49" s="204" t="s">
        <v>525</v>
      </c>
      <c r="C49" s="204" t="s">
        <v>559</v>
      </c>
      <c r="D49" s="151"/>
      <c r="E49" s="207">
        <v>76755</v>
      </c>
      <c r="F49" s="151"/>
      <c r="G49" s="207">
        <v>0.75</v>
      </c>
      <c r="H49" s="151"/>
      <c r="I49" s="208">
        <v>57566.25</v>
      </c>
      <c r="J49" s="151"/>
      <c r="K49" s="207">
        <v>0.6596</v>
      </c>
      <c r="L49" s="151"/>
      <c r="M49" s="208">
        <v>50627.6</v>
      </c>
      <c r="N49" s="151"/>
      <c r="O49" s="207">
        <v>1.914436</v>
      </c>
      <c r="P49" s="151"/>
      <c r="Q49" s="207">
        <v>0.395077</v>
      </c>
      <c r="R49" s="100"/>
      <c r="S49" s="100"/>
    </row>
    <row r="50" spans="1:19" s="101" customFormat="1" ht="12.75">
      <c r="A50" s="203" t="s">
        <v>558</v>
      </c>
      <c r="B50" s="204" t="s">
        <v>576</v>
      </c>
      <c r="C50" s="204" t="s">
        <v>559</v>
      </c>
      <c r="D50" s="151"/>
      <c r="E50" s="207">
        <v>43111</v>
      </c>
      <c r="F50" s="151"/>
      <c r="G50" s="207">
        <v>0.75</v>
      </c>
      <c r="H50" s="151"/>
      <c r="I50" s="208">
        <v>32333.25</v>
      </c>
      <c r="J50" s="151"/>
      <c r="K50" s="207">
        <v>0.6596</v>
      </c>
      <c r="L50" s="151"/>
      <c r="M50" s="208">
        <v>28436.02</v>
      </c>
      <c r="N50" s="151"/>
      <c r="O50" s="207">
        <v>1.075282</v>
      </c>
      <c r="P50" s="151"/>
      <c r="Q50" s="207">
        <v>0.221903</v>
      </c>
      <c r="R50" s="100"/>
      <c r="S50" s="100"/>
    </row>
    <row r="51" spans="1:19" s="101" customFormat="1" ht="12.75">
      <c r="A51" s="203" t="s">
        <v>599</v>
      </c>
      <c r="B51" s="204" t="s">
        <v>576</v>
      </c>
      <c r="C51" s="204" t="s">
        <v>600</v>
      </c>
      <c r="D51" s="151"/>
      <c r="E51" s="207">
        <v>1576417</v>
      </c>
      <c r="F51" s="151"/>
      <c r="G51" s="207">
        <v>0.349</v>
      </c>
      <c r="H51" s="151"/>
      <c r="I51" s="208">
        <v>550169.53</v>
      </c>
      <c r="J51" s="151"/>
      <c r="K51" s="207">
        <v>0.1768</v>
      </c>
      <c r="L51" s="151"/>
      <c r="M51" s="208">
        <v>278710.53</v>
      </c>
      <c r="N51" s="151"/>
      <c r="O51" s="207">
        <v>1.678259</v>
      </c>
      <c r="P51" s="151"/>
      <c r="Q51" s="207">
        <v>2.174945</v>
      </c>
      <c r="R51" s="100"/>
      <c r="S51" s="100"/>
    </row>
    <row r="52" spans="1:19" s="101" customFormat="1" ht="12.75" customHeight="1">
      <c r="A52" s="203" t="s">
        <v>560</v>
      </c>
      <c r="B52" s="204" t="s">
        <v>525</v>
      </c>
      <c r="C52" s="204" t="s">
        <v>561</v>
      </c>
      <c r="D52" s="151"/>
      <c r="E52" s="207">
        <v>679198</v>
      </c>
      <c r="F52" s="151"/>
      <c r="G52" s="207">
        <v>0.023</v>
      </c>
      <c r="H52" s="151"/>
      <c r="I52" s="208">
        <v>15621.55</v>
      </c>
      <c r="J52" s="151"/>
      <c r="K52" s="207">
        <v>0.0334</v>
      </c>
      <c r="L52" s="151"/>
      <c r="M52" s="208">
        <v>22685.21</v>
      </c>
      <c r="N52" s="151"/>
      <c r="O52" s="207">
        <v>0.178755</v>
      </c>
      <c r="P52" s="151"/>
      <c r="Q52" s="207">
        <v>0.177026</v>
      </c>
      <c r="R52" s="100"/>
      <c r="S52" s="100"/>
    </row>
    <row r="53" spans="1:19" s="101" customFormat="1" ht="12.75">
      <c r="A53" s="203" t="s">
        <v>562</v>
      </c>
      <c r="B53" s="204" t="s">
        <v>525</v>
      </c>
      <c r="C53" s="204" t="s">
        <v>563</v>
      </c>
      <c r="D53" s="151"/>
      <c r="E53" s="207">
        <v>2305339</v>
      </c>
      <c r="F53" s="151"/>
      <c r="G53" s="207">
        <v>0.013</v>
      </c>
      <c r="H53" s="151"/>
      <c r="I53" s="208">
        <v>29969.41</v>
      </c>
      <c r="J53" s="151"/>
      <c r="K53" s="207">
        <v>0.0064</v>
      </c>
      <c r="L53" s="151"/>
      <c r="M53" s="208">
        <v>14754.17</v>
      </c>
      <c r="N53" s="151"/>
      <c r="O53" s="207">
        <v>0.876841</v>
      </c>
      <c r="P53" s="151"/>
      <c r="Q53" s="207">
        <v>0.115136</v>
      </c>
      <c r="R53" s="100"/>
      <c r="S53" s="100"/>
    </row>
    <row r="54" spans="1:19" s="101" customFormat="1" ht="12.75">
      <c r="A54" s="203" t="s">
        <v>562</v>
      </c>
      <c r="B54" s="204" t="s">
        <v>576</v>
      </c>
      <c r="C54" s="204" t="s">
        <v>563</v>
      </c>
      <c r="D54" s="151"/>
      <c r="E54" s="207">
        <v>1544653</v>
      </c>
      <c r="F54" s="151"/>
      <c r="G54" s="207">
        <v>0.013</v>
      </c>
      <c r="H54" s="151"/>
      <c r="I54" s="208">
        <v>20080.49</v>
      </c>
      <c r="J54" s="151"/>
      <c r="K54" s="207">
        <v>0.0064</v>
      </c>
      <c r="L54" s="151"/>
      <c r="M54" s="208">
        <v>9885.78</v>
      </c>
      <c r="N54" s="151"/>
      <c r="O54" s="207">
        <v>0.587513</v>
      </c>
      <c r="P54" s="151"/>
      <c r="Q54" s="207">
        <v>0.077145</v>
      </c>
      <c r="R54" s="100"/>
      <c r="S54" s="100"/>
    </row>
    <row r="55" spans="1:19" s="101" customFormat="1" ht="12.75">
      <c r="A55" s="203" t="s">
        <v>564</v>
      </c>
      <c r="B55" s="204" t="s">
        <v>525</v>
      </c>
      <c r="C55" s="204" t="s">
        <v>565</v>
      </c>
      <c r="D55" s="151"/>
      <c r="E55" s="207">
        <v>1763240</v>
      </c>
      <c r="F55" s="151"/>
      <c r="G55" s="207">
        <v>0.016</v>
      </c>
      <c r="H55" s="151"/>
      <c r="I55" s="208">
        <v>28211.84</v>
      </c>
      <c r="J55" s="151"/>
      <c r="K55" s="207">
        <v>0.0413</v>
      </c>
      <c r="L55" s="151"/>
      <c r="M55" s="208">
        <v>72821.81</v>
      </c>
      <c r="N55" s="151"/>
      <c r="O55" s="207">
        <v>0.68873</v>
      </c>
      <c r="P55" s="151"/>
      <c r="Q55" s="207">
        <v>0.568272</v>
      </c>
      <c r="R55" s="100"/>
      <c r="S55" s="100"/>
    </row>
    <row r="56" spans="1:19" s="101" customFormat="1" ht="12.75">
      <c r="A56" s="203" t="s">
        <v>564</v>
      </c>
      <c r="B56" s="204" t="s">
        <v>576</v>
      </c>
      <c r="C56" s="204" t="s">
        <v>565</v>
      </c>
      <c r="D56" s="151"/>
      <c r="E56" s="207">
        <v>787024</v>
      </c>
      <c r="F56" s="151"/>
      <c r="G56" s="207">
        <v>0.016</v>
      </c>
      <c r="H56" s="151"/>
      <c r="I56" s="208">
        <v>12592.38</v>
      </c>
      <c r="J56" s="151"/>
      <c r="K56" s="207">
        <v>0.0413</v>
      </c>
      <c r="L56" s="151"/>
      <c r="M56" s="208">
        <v>32504.09</v>
      </c>
      <c r="N56" s="151"/>
      <c r="O56" s="207">
        <v>0.307415</v>
      </c>
      <c r="P56" s="151"/>
      <c r="Q56" s="207">
        <v>0.253649</v>
      </c>
      <c r="R56" s="100"/>
      <c r="S56" s="100"/>
    </row>
    <row r="57" spans="1:19" s="101" customFormat="1" ht="12.75">
      <c r="A57" s="203" t="s">
        <v>601</v>
      </c>
      <c r="B57" s="204" t="s">
        <v>576</v>
      </c>
      <c r="C57" s="204" t="s">
        <v>602</v>
      </c>
      <c r="D57" s="151"/>
      <c r="E57" s="207">
        <v>179818</v>
      </c>
      <c r="F57" s="151"/>
      <c r="G57" s="207">
        <v>0.05</v>
      </c>
      <c r="H57" s="151"/>
      <c r="I57" s="208">
        <v>8990.9</v>
      </c>
      <c r="J57" s="151"/>
      <c r="K57" s="207">
        <v>0.1111</v>
      </c>
      <c r="L57" s="151"/>
      <c r="M57" s="208">
        <v>19977.78</v>
      </c>
      <c r="N57" s="151"/>
      <c r="O57" s="207">
        <v>1.096478</v>
      </c>
      <c r="P57" s="151"/>
      <c r="Q57" s="207">
        <v>0.155899</v>
      </c>
      <c r="R57" s="100"/>
      <c r="S57" s="100"/>
    </row>
    <row r="58" spans="1:19" s="101" customFormat="1" ht="12.75">
      <c r="A58" s="203" t="s">
        <v>566</v>
      </c>
      <c r="B58" s="204" t="s">
        <v>525</v>
      </c>
      <c r="C58" s="204" t="s">
        <v>567</v>
      </c>
      <c r="D58" s="151"/>
      <c r="E58" s="207">
        <v>2052364</v>
      </c>
      <c r="F58" s="151"/>
      <c r="G58" s="207">
        <v>1.0245</v>
      </c>
      <c r="H58" s="151"/>
      <c r="I58" s="208">
        <v>2102646.92</v>
      </c>
      <c r="J58" s="151"/>
      <c r="K58" s="207">
        <v>1.03</v>
      </c>
      <c r="L58" s="151"/>
      <c r="M58" s="208">
        <v>2113934.92</v>
      </c>
      <c r="N58" s="151"/>
      <c r="O58" s="207">
        <v>0.41767</v>
      </c>
      <c r="P58" s="151"/>
      <c r="Q58" s="207">
        <v>16.496296</v>
      </c>
      <c r="R58" s="100"/>
      <c r="S58" s="100"/>
    </row>
    <row r="59" spans="1:19" s="101" customFormat="1" ht="12.75">
      <c r="A59" s="203" t="s">
        <v>566</v>
      </c>
      <c r="B59" s="204" t="s">
        <v>576</v>
      </c>
      <c r="C59" s="204" t="s">
        <v>567</v>
      </c>
      <c r="D59" s="151"/>
      <c r="E59" s="207">
        <v>887018</v>
      </c>
      <c r="F59" s="151"/>
      <c r="G59" s="207">
        <v>1.0245</v>
      </c>
      <c r="H59" s="151"/>
      <c r="I59" s="208">
        <v>908749.94</v>
      </c>
      <c r="J59" s="151"/>
      <c r="K59" s="207">
        <v>1.03</v>
      </c>
      <c r="L59" s="151"/>
      <c r="M59" s="208">
        <v>913628.54</v>
      </c>
      <c r="N59" s="151"/>
      <c r="O59" s="207">
        <v>0.180514</v>
      </c>
      <c r="P59" s="151"/>
      <c r="Q59" s="207">
        <v>7.129589</v>
      </c>
      <c r="R59" s="100"/>
      <c r="S59" s="100"/>
    </row>
    <row r="60" spans="1:19" s="101" customFormat="1" ht="12.75">
      <c r="A60" s="203" t="s">
        <v>603</v>
      </c>
      <c r="B60" s="204" t="s">
        <v>576</v>
      </c>
      <c r="C60" s="204" t="s">
        <v>604</v>
      </c>
      <c r="D60" s="151"/>
      <c r="E60" s="207">
        <v>15557</v>
      </c>
      <c r="F60" s="151"/>
      <c r="G60" s="207">
        <v>1.5779</v>
      </c>
      <c r="H60" s="151"/>
      <c r="I60" s="208">
        <v>24547.39</v>
      </c>
      <c r="J60" s="151"/>
      <c r="K60" s="207">
        <v>0.0866</v>
      </c>
      <c r="L60" s="151"/>
      <c r="M60" s="208">
        <v>1347.24</v>
      </c>
      <c r="N60" s="151"/>
      <c r="O60" s="207">
        <v>1.138544</v>
      </c>
      <c r="P60" s="151"/>
      <c r="Q60" s="207">
        <v>0.010513</v>
      </c>
      <c r="R60" s="100"/>
      <c r="S60" s="100"/>
    </row>
    <row r="61" spans="1:19" s="101" customFormat="1" ht="12.75">
      <c r="A61" s="203" t="s">
        <v>605</v>
      </c>
      <c r="B61" s="204" t="s">
        <v>576</v>
      </c>
      <c r="C61" s="204" t="s">
        <v>606</v>
      </c>
      <c r="D61" s="151"/>
      <c r="E61" s="207">
        <v>438277</v>
      </c>
      <c r="F61" s="151"/>
      <c r="G61" s="207">
        <v>0.2</v>
      </c>
      <c r="H61" s="151"/>
      <c r="I61" s="208">
        <v>87655.4</v>
      </c>
      <c r="J61" s="151"/>
      <c r="K61" s="207">
        <v>0.2</v>
      </c>
      <c r="L61" s="151"/>
      <c r="M61" s="208">
        <v>87655.4</v>
      </c>
      <c r="N61" s="151"/>
      <c r="O61" s="207">
        <v>7.592562</v>
      </c>
      <c r="P61" s="151"/>
      <c r="Q61" s="207">
        <v>0.684027</v>
      </c>
      <c r="R61" s="100"/>
      <c r="S61" s="100"/>
    </row>
    <row r="62" spans="1:19" s="101" customFormat="1" ht="12.75">
      <c r="A62" s="203" t="s">
        <v>607</v>
      </c>
      <c r="B62" s="204" t="s">
        <v>576</v>
      </c>
      <c r="C62" s="204" t="s">
        <v>608</v>
      </c>
      <c r="D62" s="151"/>
      <c r="E62" s="207">
        <v>102217</v>
      </c>
      <c r="F62" s="151"/>
      <c r="G62" s="207">
        <v>1.0412</v>
      </c>
      <c r="H62" s="151"/>
      <c r="I62" s="208">
        <v>106428.34</v>
      </c>
      <c r="J62" s="151"/>
      <c r="K62" s="207">
        <v>0.16</v>
      </c>
      <c r="L62" s="151"/>
      <c r="M62" s="208">
        <v>16354.72</v>
      </c>
      <c r="N62" s="151"/>
      <c r="O62" s="207">
        <v>0.286682</v>
      </c>
      <c r="P62" s="151"/>
      <c r="Q62" s="207">
        <v>0.127626</v>
      </c>
      <c r="R62" s="100"/>
      <c r="S62" s="100"/>
    </row>
    <row r="63" spans="1:19" s="101" customFormat="1" ht="12.75">
      <c r="A63" s="203" t="s">
        <v>568</v>
      </c>
      <c r="B63" s="204" t="s">
        <v>525</v>
      </c>
      <c r="C63" s="204" t="s">
        <v>569</v>
      </c>
      <c r="D63" s="151"/>
      <c r="E63" s="207">
        <v>84867</v>
      </c>
      <c r="F63" s="151"/>
      <c r="G63" s="207">
        <v>1.1456</v>
      </c>
      <c r="H63" s="151"/>
      <c r="I63" s="208">
        <v>97223.64</v>
      </c>
      <c r="J63" s="151"/>
      <c r="K63" s="207">
        <v>0.5587</v>
      </c>
      <c r="L63" s="151"/>
      <c r="M63" s="208">
        <v>47415.19</v>
      </c>
      <c r="N63" s="151"/>
      <c r="O63" s="207">
        <v>2.811173</v>
      </c>
      <c r="P63" s="151"/>
      <c r="Q63" s="207">
        <v>0.370009</v>
      </c>
      <c r="R63" s="100"/>
      <c r="S63" s="100"/>
    </row>
    <row r="64" spans="1:19" s="101" customFormat="1" ht="12.75">
      <c r="A64" s="203" t="s">
        <v>570</v>
      </c>
      <c r="B64" s="204" t="s">
        <v>525</v>
      </c>
      <c r="C64" s="204" t="s">
        <v>571</v>
      </c>
      <c r="D64" s="151"/>
      <c r="E64" s="207">
        <v>834770</v>
      </c>
      <c r="F64" s="151"/>
      <c r="G64" s="207">
        <v>0.6125</v>
      </c>
      <c r="H64" s="151"/>
      <c r="I64" s="208">
        <v>511296.63</v>
      </c>
      <c r="J64" s="151"/>
      <c r="K64" s="207">
        <v>0.3</v>
      </c>
      <c r="L64" s="151"/>
      <c r="M64" s="208">
        <v>250431</v>
      </c>
      <c r="N64" s="151"/>
      <c r="O64" s="207">
        <v>8.340006</v>
      </c>
      <c r="P64" s="151"/>
      <c r="Q64" s="207">
        <v>1.954263</v>
      </c>
      <c r="R64" s="100"/>
      <c r="S64" s="100"/>
    </row>
    <row r="65" spans="1:19" s="101" customFormat="1" ht="12.75">
      <c r="A65" s="203" t="s">
        <v>572</v>
      </c>
      <c r="B65" s="204" t="s">
        <v>525</v>
      </c>
      <c r="C65" s="204" t="s">
        <v>573</v>
      </c>
      <c r="D65" s="151"/>
      <c r="E65" s="207">
        <v>171699</v>
      </c>
      <c r="F65" s="151"/>
      <c r="G65" s="207">
        <v>0.43</v>
      </c>
      <c r="H65" s="151"/>
      <c r="I65" s="208">
        <v>73830.57</v>
      </c>
      <c r="J65" s="151"/>
      <c r="K65" s="207">
        <v>0.0279</v>
      </c>
      <c r="L65" s="151"/>
      <c r="M65" s="208">
        <v>4790.4</v>
      </c>
      <c r="N65" s="151"/>
      <c r="O65" s="207">
        <v>9.097614</v>
      </c>
      <c r="P65" s="151"/>
      <c r="Q65" s="207">
        <v>0.037382</v>
      </c>
      <c r="R65" s="100"/>
      <c r="S65" s="100"/>
    </row>
    <row r="66" spans="1:19" s="101" customFormat="1" ht="12.75">
      <c r="A66" s="203" t="s">
        <v>609</v>
      </c>
      <c r="B66" s="204" t="s">
        <v>576</v>
      </c>
      <c r="C66" s="204" t="s">
        <v>610</v>
      </c>
      <c r="D66" s="151"/>
      <c r="E66" s="207">
        <v>9391</v>
      </c>
      <c r="F66" s="151"/>
      <c r="G66" s="207">
        <v>0.2907</v>
      </c>
      <c r="H66" s="151"/>
      <c r="I66" s="208">
        <v>2729.96</v>
      </c>
      <c r="J66" s="151"/>
      <c r="K66" s="207">
        <v>0.2147</v>
      </c>
      <c r="L66" s="151"/>
      <c r="M66" s="208">
        <v>2016.25</v>
      </c>
      <c r="N66" s="151"/>
      <c r="O66" s="207">
        <v>1.214285</v>
      </c>
      <c r="P66" s="151"/>
      <c r="Q66" s="207">
        <v>0.015734</v>
      </c>
      <c r="R66" s="100"/>
      <c r="S66" s="100"/>
    </row>
    <row r="67" spans="1:19" s="101" customFormat="1" ht="12.75">
      <c r="A67" s="203" t="s">
        <v>611</v>
      </c>
      <c r="B67" s="204" t="s">
        <v>576</v>
      </c>
      <c r="C67" s="204" t="s">
        <v>612</v>
      </c>
      <c r="D67" s="151"/>
      <c r="E67" s="207">
        <v>10546</v>
      </c>
      <c r="F67" s="151"/>
      <c r="G67" s="207">
        <v>0.35</v>
      </c>
      <c r="H67" s="151"/>
      <c r="I67" s="208">
        <v>3691.1</v>
      </c>
      <c r="J67" s="151"/>
      <c r="K67" s="207">
        <v>0.5</v>
      </c>
      <c r="L67" s="151"/>
      <c r="M67" s="208">
        <v>5273</v>
      </c>
      <c r="N67" s="151"/>
      <c r="O67" s="207">
        <v>2.599605</v>
      </c>
      <c r="P67" s="151"/>
      <c r="Q67" s="207">
        <v>0.041148</v>
      </c>
      <c r="R67" s="100"/>
      <c r="S67" s="100"/>
    </row>
    <row r="68" spans="1:19" s="101" customFormat="1" ht="12.75">
      <c r="A68" s="209"/>
      <c r="B68" s="210"/>
      <c r="C68" s="211"/>
      <c r="D68" s="212"/>
      <c r="E68" s="213"/>
      <c r="F68" s="212"/>
      <c r="G68" s="211"/>
      <c r="H68" s="212"/>
      <c r="I68" s="214">
        <f>SUM(I15:I67)</f>
        <v>12352881.950000005</v>
      </c>
      <c r="J68" s="212"/>
      <c r="K68" s="215"/>
      <c r="L68" s="212"/>
      <c r="M68" s="214">
        <f>SUM(M15:M67)</f>
        <v>8992294.399999999</v>
      </c>
      <c r="N68" s="212"/>
      <c r="O68" s="216"/>
      <c r="P68" s="212"/>
      <c r="Q68" s="214">
        <f>SUM(Q15:Q67)</f>
        <v>70.172243</v>
      </c>
      <c r="R68" s="100"/>
      <c r="S68" s="100"/>
    </row>
    <row r="69" spans="1:19" s="101" customFormat="1" ht="12.75">
      <c r="A69" s="217" t="s">
        <v>485</v>
      </c>
      <c r="B69" s="217"/>
      <c r="C69" s="218"/>
      <c r="D69" s="219">
        <v>603</v>
      </c>
      <c r="E69" s="220"/>
      <c r="F69" s="219">
        <v>614</v>
      </c>
      <c r="G69" s="220"/>
      <c r="H69" s="219">
        <v>625</v>
      </c>
      <c r="I69" s="221"/>
      <c r="J69" s="219">
        <v>636</v>
      </c>
      <c r="K69" s="221"/>
      <c r="L69" s="219">
        <v>647</v>
      </c>
      <c r="M69" s="221"/>
      <c r="N69" s="219">
        <v>658</v>
      </c>
      <c r="O69" s="221"/>
      <c r="P69" s="219">
        <v>669</v>
      </c>
      <c r="Q69" s="222"/>
      <c r="R69" s="100"/>
      <c r="S69" s="100"/>
    </row>
    <row r="70" spans="1:19" s="101" customFormat="1" ht="12.75">
      <c r="A70" s="223" t="s">
        <v>613</v>
      </c>
      <c r="B70" s="223"/>
      <c r="C70" s="224"/>
      <c r="D70" s="225">
        <v>604</v>
      </c>
      <c r="E70" s="226"/>
      <c r="F70" s="227">
        <v>615</v>
      </c>
      <c r="G70" s="224"/>
      <c r="H70" s="227">
        <v>626</v>
      </c>
      <c r="I70" s="126"/>
      <c r="J70" s="228">
        <v>637</v>
      </c>
      <c r="K70" s="212"/>
      <c r="L70" s="229">
        <v>648</v>
      </c>
      <c r="M70" s="126"/>
      <c r="N70" s="230">
        <v>659</v>
      </c>
      <c r="O70" s="212"/>
      <c r="P70" s="228">
        <v>670</v>
      </c>
      <c r="Q70" s="127"/>
      <c r="R70" s="100"/>
      <c r="S70" s="100"/>
    </row>
    <row r="71" spans="1:19" s="101" customFormat="1" ht="12.75">
      <c r="A71" s="223" t="s">
        <v>614</v>
      </c>
      <c r="B71" s="223"/>
      <c r="C71" s="231"/>
      <c r="D71" s="225">
        <v>605</v>
      </c>
      <c r="E71" s="212"/>
      <c r="F71" s="227">
        <v>616</v>
      </c>
      <c r="G71" s="232"/>
      <c r="H71" s="229">
        <v>627</v>
      </c>
      <c r="I71" s="128">
        <f>I68+I69+I70</f>
        <v>12352881.950000005</v>
      </c>
      <c r="J71" s="227">
        <v>638</v>
      </c>
      <c r="K71" s="233"/>
      <c r="L71" s="229">
        <v>649</v>
      </c>
      <c r="M71" s="128">
        <f>M68+M69+M70</f>
        <v>8992294.399999999</v>
      </c>
      <c r="N71" s="234">
        <v>660</v>
      </c>
      <c r="O71" s="224"/>
      <c r="P71" s="229">
        <v>671</v>
      </c>
      <c r="Q71" s="128">
        <f>Q68+Q69+Q70</f>
        <v>70.172243</v>
      </c>
      <c r="R71" s="100"/>
      <c r="S71" s="100"/>
    </row>
    <row r="72" spans="1:19" s="101" customFormat="1" ht="12.75">
      <c r="A72" s="129" t="s">
        <v>615</v>
      </c>
      <c r="B72" s="129"/>
      <c r="C72" s="231"/>
      <c r="D72" s="225">
        <v>606</v>
      </c>
      <c r="E72" s="235"/>
      <c r="F72" s="227">
        <v>617</v>
      </c>
      <c r="G72" s="232"/>
      <c r="H72" s="229">
        <v>628</v>
      </c>
      <c r="I72" s="128"/>
      <c r="J72" s="227">
        <v>639</v>
      </c>
      <c r="K72" s="233"/>
      <c r="L72" s="229">
        <v>650</v>
      </c>
      <c r="M72" s="128"/>
      <c r="N72" s="234">
        <v>661</v>
      </c>
      <c r="O72" s="224"/>
      <c r="P72" s="229">
        <v>672</v>
      </c>
      <c r="Q72" s="130"/>
      <c r="R72" s="100"/>
      <c r="S72" s="100"/>
    </row>
    <row r="73" spans="1:17" s="101" customFormat="1" ht="12.75">
      <c r="A73" s="223" t="s">
        <v>38</v>
      </c>
      <c r="B73" s="223"/>
      <c r="C73" s="231"/>
      <c r="D73" s="225">
        <v>607</v>
      </c>
      <c r="E73" s="235"/>
      <c r="F73" s="227">
        <v>618</v>
      </c>
      <c r="G73" s="232"/>
      <c r="H73" s="229">
        <v>629</v>
      </c>
      <c r="I73" s="224"/>
      <c r="J73" s="227">
        <v>640</v>
      </c>
      <c r="K73" s="233"/>
      <c r="L73" s="229">
        <v>651</v>
      </c>
      <c r="M73" s="236"/>
      <c r="N73" s="234">
        <v>662</v>
      </c>
      <c r="O73" s="224"/>
      <c r="P73" s="229">
        <v>673</v>
      </c>
      <c r="Q73" s="224"/>
    </row>
    <row r="74" spans="1:17" s="101" customFormat="1" ht="12.75">
      <c r="A74" s="223" t="s">
        <v>485</v>
      </c>
      <c r="B74" s="223"/>
      <c r="C74" s="231"/>
      <c r="D74" s="225">
        <v>608</v>
      </c>
      <c r="E74" s="224"/>
      <c r="F74" s="225">
        <v>619</v>
      </c>
      <c r="G74" s="237"/>
      <c r="H74" s="225">
        <v>630</v>
      </c>
      <c r="I74" s="132"/>
      <c r="J74" s="227">
        <v>641</v>
      </c>
      <c r="K74" s="233"/>
      <c r="L74" s="229">
        <v>652</v>
      </c>
      <c r="M74" s="132"/>
      <c r="N74" s="229">
        <v>663</v>
      </c>
      <c r="O74" s="224"/>
      <c r="P74" s="229">
        <v>674</v>
      </c>
      <c r="Q74" s="133"/>
    </row>
    <row r="75" spans="1:17" s="101" customFormat="1" ht="12.75">
      <c r="A75" s="223" t="s">
        <v>613</v>
      </c>
      <c r="B75" s="223"/>
      <c r="C75" s="231"/>
      <c r="D75" s="225">
        <v>609</v>
      </c>
      <c r="E75" s="238"/>
      <c r="F75" s="225">
        <v>620</v>
      </c>
      <c r="G75" s="238"/>
      <c r="H75" s="225">
        <v>631</v>
      </c>
      <c r="I75" s="238"/>
      <c r="J75" s="227">
        <v>642</v>
      </c>
      <c r="K75" s="238"/>
      <c r="L75" s="229">
        <v>653</v>
      </c>
      <c r="M75" s="238"/>
      <c r="N75" s="229">
        <v>664</v>
      </c>
      <c r="O75" s="238"/>
      <c r="P75" s="229">
        <v>675</v>
      </c>
      <c r="Q75" s="239"/>
    </row>
    <row r="76" spans="1:17" s="101" customFormat="1" ht="12.75">
      <c r="A76" s="240" t="s">
        <v>616</v>
      </c>
      <c r="B76" s="241"/>
      <c r="C76" s="242"/>
      <c r="D76" s="225">
        <v>610</v>
      </c>
      <c r="E76" s="243"/>
      <c r="F76" s="225">
        <v>621</v>
      </c>
      <c r="G76" s="244"/>
      <c r="H76" s="225">
        <v>632</v>
      </c>
      <c r="I76" s="134"/>
      <c r="J76" s="227">
        <v>643</v>
      </c>
      <c r="K76" s="245"/>
      <c r="L76" s="229">
        <v>654</v>
      </c>
      <c r="M76" s="135"/>
      <c r="N76" s="229">
        <v>665</v>
      </c>
      <c r="O76" s="136"/>
      <c r="P76" s="229">
        <v>676</v>
      </c>
      <c r="Q76" s="246"/>
    </row>
    <row r="77" spans="1:17" s="101" customFormat="1" ht="12.75">
      <c r="A77" s="247" t="s">
        <v>617</v>
      </c>
      <c r="B77" s="248"/>
      <c r="C77" s="248"/>
      <c r="D77" s="225">
        <v>611</v>
      </c>
      <c r="E77" s="137"/>
      <c r="F77" s="225">
        <v>622</v>
      </c>
      <c r="G77" s="138"/>
      <c r="H77" s="225">
        <v>633</v>
      </c>
      <c r="I77" s="134">
        <f>I71+I76</f>
        <v>12352881.950000005</v>
      </c>
      <c r="J77" s="227">
        <v>644</v>
      </c>
      <c r="K77" s="245"/>
      <c r="L77" s="229">
        <v>655</v>
      </c>
      <c r="M77" s="134">
        <f>M71+M76</f>
        <v>8992294.399999999</v>
      </c>
      <c r="N77" s="229">
        <v>666</v>
      </c>
      <c r="O77" s="136"/>
      <c r="P77" s="229">
        <v>677</v>
      </c>
      <c r="Q77" s="134">
        <f>Q71+Q76</f>
        <v>70.172243</v>
      </c>
    </row>
    <row r="78" spans="1:17" s="101" customFormat="1" ht="12.75">
      <c r="A78" s="238"/>
      <c r="B78" s="238"/>
      <c r="C78" s="238"/>
      <c r="D78" s="238"/>
      <c r="E78" s="238"/>
      <c r="F78" s="238"/>
      <c r="G78" s="238"/>
      <c r="H78" s="238"/>
      <c r="I78" s="249"/>
      <c r="J78" s="160"/>
      <c r="K78" s="160"/>
      <c r="L78" s="160"/>
      <c r="M78" s="249"/>
      <c r="N78" s="160"/>
      <c r="O78" s="160"/>
      <c r="P78" s="195"/>
      <c r="Q78" s="160"/>
    </row>
    <row r="79" spans="1:17" s="101" customFormat="1" ht="12.75">
      <c r="A79" s="140" t="s">
        <v>415</v>
      </c>
      <c r="B79" s="140"/>
      <c r="C79" s="140"/>
      <c r="D79" s="140"/>
      <c r="E79" s="140"/>
      <c r="F79" s="238"/>
      <c r="G79" s="238"/>
      <c r="H79" s="238"/>
      <c r="I79" s="238"/>
      <c r="J79" s="141" t="s">
        <v>193</v>
      </c>
      <c r="K79" s="238"/>
      <c r="L79" s="238"/>
      <c r="M79" s="381" t="s">
        <v>416</v>
      </c>
      <c r="N79" s="381"/>
      <c r="O79" s="381"/>
      <c r="P79" s="381"/>
      <c r="Q79" s="381"/>
    </row>
    <row r="80" spans="1:17" s="101" customFormat="1" ht="12.75">
      <c r="A80" s="140" t="s">
        <v>517</v>
      </c>
      <c r="B80" s="140"/>
      <c r="C80" s="140"/>
      <c r="D80" s="140" t="s">
        <v>417</v>
      </c>
      <c r="E80" s="238"/>
      <c r="F80" s="238"/>
      <c r="G80" s="238"/>
      <c r="H80" s="238"/>
      <c r="I80" s="238"/>
      <c r="J80" s="238"/>
      <c r="K80" s="140"/>
      <c r="L80" s="238"/>
      <c r="M80" s="381" t="s">
        <v>618</v>
      </c>
      <c r="N80" s="381"/>
      <c r="O80" s="381"/>
      <c r="P80" s="381"/>
      <c r="Q80" s="381"/>
    </row>
    <row r="81" spans="1:18" s="101" customFormat="1" ht="12.75">
      <c r="A81" s="160"/>
      <c r="B81" s="160"/>
      <c r="C81" s="160"/>
      <c r="D81" s="160"/>
      <c r="E81" s="250"/>
      <c r="F81" s="160"/>
      <c r="G81" s="251"/>
      <c r="H81" s="160"/>
      <c r="I81" s="160"/>
      <c r="J81" s="160"/>
      <c r="K81" s="251"/>
      <c r="L81" s="160"/>
      <c r="M81" s="252"/>
      <c r="N81" s="160"/>
      <c r="O81" s="253"/>
      <c r="P81" s="160"/>
      <c r="Q81" s="160"/>
      <c r="R81"/>
    </row>
    <row r="82" spans="1:17" ht="12.75">
      <c r="A82" s="160"/>
      <c r="B82" s="160"/>
      <c r="C82" s="238" t="s">
        <v>418</v>
      </c>
      <c r="D82" s="160"/>
      <c r="E82" s="160"/>
      <c r="F82" s="250"/>
      <c r="G82" s="160"/>
      <c r="H82" s="160"/>
      <c r="I82" s="254"/>
      <c r="J82" s="254"/>
      <c r="K82" s="251"/>
      <c r="L82" s="160"/>
      <c r="M82" s="252"/>
      <c r="N82" s="160"/>
      <c r="O82" s="238"/>
      <c r="P82" s="160"/>
      <c r="Q82" s="160"/>
    </row>
    <row r="83" spans="1:17" ht="12.75">
      <c r="A83" s="160"/>
      <c r="B83" s="160"/>
      <c r="C83" s="238" t="s">
        <v>419</v>
      </c>
      <c r="D83" s="238"/>
      <c r="E83" s="238"/>
      <c r="F83" s="238"/>
      <c r="G83" s="238"/>
      <c r="H83" s="160"/>
      <c r="I83" s="160"/>
      <c r="J83" s="160"/>
      <c r="K83" s="251"/>
      <c r="L83" s="160"/>
      <c r="M83" s="252"/>
      <c r="N83" s="160"/>
      <c r="O83" s="253"/>
      <c r="P83" s="160"/>
      <c r="Q83" s="160"/>
    </row>
  </sheetData>
  <sheetProtection/>
  <mergeCells count="22">
    <mergeCell ref="M79:Q79"/>
    <mergeCell ref="M80:Q80"/>
    <mergeCell ref="O8:O11"/>
    <mergeCell ref="P8:P12"/>
    <mergeCell ref="Q8:Q11"/>
    <mergeCell ref="N8:N12"/>
    <mergeCell ref="E8:E11"/>
    <mergeCell ref="I8:I11"/>
    <mergeCell ref="M8:M11"/>
    <mergeCell ref="K8:K11"/>
    <mergeCell ref="J8:J12"/>
    <mergeCell ref="L8:L12"/>
    <mergeCell ref="A6:G6"/>
    <mergeCell ref="C9:C11"/>
    <mergeCell ref="H8:H12"/>
    <mergeCell ref="A9:A11"/>
    <mergeCell ref="B9:B11"/>
    <mergeCell ref="D8:D12"/>
    <mergeCell ref="F8:F12"/>
    <mergeCell ref="G8:G11"/>
    <mergeCell ref="A8:C8"/>
    <mergeCell ref="A12:C12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437</v>
      </c>
      <c r="B1" s="4"/>
      <c r="E1" s="160"/>
      <c r="F1" s="160"/>
      <c r="G1" s="160"/>
      <c r="H1" s="160"/>
      <c r="I1" s="160"/>
    </row>
    <row r="2" spans="1:9" ht="12.75">
      <c r="A2" s="4" t="s">
        <v>436</v>
      </c>
      <c r="B2" s="4"/>
      <c r="E2" s="160"/>
      <c r="F2" s="160"/>
      <c r="G2" s="160"/>
      <c r="H2" s="160"/>
      <c r="I2" s="160"/>
    </row>
    <row r="3" spans="1:9" ht="12.75">
      <c r="A3" s="4" t="s">
        <v>299</v>
      </c>
      <c r="B3" s="4"/>
      <c r="E3" s="160"/>
      <c r="F3" s="160"/>
      <c r="G3" s="160"/>
      <c r="H3" s="160"/>
      <c r="I3" s="160"/>
    </row>
    <row r="4" spans="1:9" ht="12.75">
      <c r="A4" s="4" t="s">
        <v>300</v>
      </c>
      <c r="B4" s="4"/>
      <c r="E4" s="160"/>
      <c r="F4" s="160"/>
      <c r="G4" s="160"/>
      <c r="H4" s="160"/>
      <c r="I4" s="160"/>
    </row>
    <row r="5" spans="1:7" ht="12.75">
      <c r="A5" s="4"/>
      <c r="B5" s="4"/>
      <c r="F5" s="70"/>
      <c r="G5" s="70"/>
    </row>
    <row r="6" spans="1:7" ht="12.75">
      <c r="A6" s="4"/>
      <c r="B6" s="4"/>
      <c r="F6" s="70"/>
      <c r="G6" s="70"/>
    </row>
    <row r="7" spans="1:2" ht="12.75">
      <c r="A7" s="4"/>
      <c r="B7" s="4"/>
    </row>
    <row r="8" spans="1:9" ht="12.75">
      <c r="A8" s="449" t="s">
        <v>43</v>
      </c>
      <c r="B8" s="449"/>
      <c r="C8" s="449"/>
      <c r="D8" s="449"/>
      <c r="E8" s="449"/>
      <c r="F8" s="449"/>
      <c r="G8" s="449"/>
      <c r="H8" s="449"/>
      <c r="I8" s="449"/>
    </row>
    <row r="9" spans="1:9" ht="12.75">
      <c r="A9" s="449" t="s">
        <v>42</v>
      </c>
      <c r="B9" s="449"/>
      <c r="C9" s="449"/>
      <c r="D9" s="449"/>
      <c r="E9" s="449"/>
      <c r="F9" s="449"/>
      <c r="G9" s="449"/>
      <c r="H9" s="449"/>
      <c r="I9" s="449"/>
    </row>
    <row r="10" spans="2:9" ht="12.75">
      <c r="B10" s="33" t="s">
        <v>393</v>
      </c>
      <c r="C10" s="4"/>
      <c r="D10" s="4"/>
      <c r="E10" s="4"/>
      <c r="F10" s="4"/>
      <c r="G10" s="4"/>
      <c r="H10" s="4"/>
      <c r="I10" s="4"/>
    </row>
    <row r="11" spans="2:9" ht="56.25">
      <c r="B11" s="453" t="s">
        <v>0</v>
      </c>
      <c r="C11" s="454"/>
      <c r="D11" s="6" t="s">
        <v>110</v>
      </c>
      <c r="E11" s="6" t="s">
        <v>109</v>
      </c>
      <c r="F11" s="6" t="s">
        <v>111</v>
      </c>
      <c r="G11" s="77" t="s">
        <v>394</v>
      </c>
      <c r="H11" s="77" t="s">
        <v>119</v>
      </c>
      <c r="I11" s="6" t="s">
        <v>112</v>
      </c>
    </row>
    <row r="12" spans="2:9" ht="12.75">
      <c r="B12" s="451"/>
      <c r="C12" s="452"/>
      <c r="D12" s="1"/>
      <c r="E12" s="1"/>
      <c r="F12" s="1"/>
      <c r="G12" s="1"/>
      <c r="H12" s="1"/>
      <c r="I12" s="1"/>
    </row>
    <row r="13" spans="2:9" ht="12.75">
      <c r="B13" s="451"/>
      <c r="C13" s="452"/>
      <c r="D13" s="1"/>
      <c r="E13" s="1"/>
      <c r="F13" s="1"/>
      <c r="G13" s="1"/>
      <c r="H13" s="1"/>
      <c r="I13" s="1"/>
    </row>
    <row r="14" spans="2:9" ht="12.75">
      <c r="B14" s="451"/>
      <c r="C14" s="452"/>
      <c r="D14" s="1"/>
      <c r="E14" s="1"/>
      <c r="F14" s="1"/>
      <c r="G14" s="1"/>
      <c r="H14" s="1"/>
      <c r="I14" s="1"/>
    </row>
    <row r="15" spans="2:9" ht="12.75">
      <c r="B15" s="455" t="s">
        <v>118</v>
      </c>
      <c r="C15" s="456"/>
      <c r="D15" s="1"/>
      <c r="E15" s="1"/>
      <c r="F15" s="1"/>
      <c r="G15" s="1"/>
      <c r="H15" s="1"/>
      <c r="I15" s="1"/>
    </row>
    <row r="17" ht="12.75">
      <c r="B17" s="33" t="s">
        <v>395</v>
      </c>
    </row>
    <row r="18" spans="2:9" ht="45">
      <c r="B18" s="453" t="s">
        <v>0</v>
      </c>
      <c r="C18" s="454"/>
      <c r="D18" s="453" t="s">
        <v>109</v>
      </c>
      <c r="E18" s="454"/>
      <c r="F18" s="453" t="s">
        <v>111</v>
      </c>
      <c r="G18" s="454"/>
      <c r="H18" s="77" t="s">
        <v>396</v>
      </c>
      <c r="I18" s="20" t="s">
        <v>119</v>
      </c>
    </row>
    <row r="19" spans="2:9" ht="12.75">
      <c r="B19" s="451"/>
      <c r="C19" s="452"/>
      <c r="D19" s="451"/>
      <c r="E19" s="452"/>
      <c r="F19" s="451"/>
      <c r="G19" s="452"/>
      <c r="H19" s="22"/>
      <c r="I19" s="21"/>
    </row>
    <row r="20" spans="2:9" ht="12.75">
      <c r="B20" s="451"/>
      <c r="C20" s="452"/>
      <c r="D20" s="451"/>
      <c r="E20" s="452"/>
      <c r="F20" s="451"/>
      <c r="G20" s="452"/>
      <c r="H20" s="22"/>
      <c r="I20" s="21"/>
    </row>
    <row r="22" spans="1:9" ht="45.75" customHeight="1">
      <c r="A22" s="4" t="s">
        <v>134</v>
      </c>
      <c r="D22" s="82"/>
      <c r="E22" s="450" t="s">
        <v>39</v>
      </c>
      <c r="F22" s="450"/>
      <c r="G22" s="82"/>
      <c r="H22" s="323" t="s">
        <v>339</v>
      </c>
      <c r="I22" s="324"/>
    </row>
    <row r="23" spans="1:13" ht="12.75">
      <c r="A23" s="4" t="s">
        <v>509</v>
      </c>
      <c r="B23" s="4"/>
      <c r="C23" s="4"/>
      <c r="D23" s="19"/>
      <c r="E23" s="19"/>
      <c r="F23" s="450" t="s">
        <v>40</v>
      </c>
      <c r="G23" s="450"/>
      <c r="H23" s="46"/>
      <c r="I23" s="47"/>
      <c r="L23" s="38"/>
      <c r="M23" s="38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PageLayoutView="0" workbookViewId="0" topLeftCell="B19">
      <selection activeCell="G38" sqref="G38:H38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5" max="5" width="12.8515625" style="0" customWidth="1"/>
    <col min="6" max="6" width="16.57421875" style="0" customWidth="1"/>
    <col min="7" max="7" width="18.28125" style="0" customWidth="1"/>
    <col min="8" max="8" width="9.00390625" style="0" customWidth="1"/>
  </cols>
  <sheetData>
    <row r="1" spans="2:10" ht="12.75">
      <c r="B1" s="4" t="s">
        <v>437</v>
      </c>
      <c r="C1" s="4"/>
      <c r="F1" s="160"/>
      <c r="G1" s="160"/>
      <c r="H1" s="160"/>
      <c r="I1" s="160"/>
      <c r="J1" s="160"/>
    </row>
    <row r="2" spans="2:10" ht="12.75">
      <c r="B2" s="4" t="s">
        <v>436</v>
      </c>
      <c r="C2" s="4"/>
      <c r="F2" s="160"/>
      <c r="G2" s="160"/>
      <c r="H2" s="160"/>
      <c r="I2" s="160"/>
      <c r="J2" s="160"/>
    </row>
    <row r="3" spans="2:10" ht="12.75">
      <c r="B3" s="4" t="s">
        <v>299</v>
      </c>
      <c r="C3" s="4"/>
      <c r="F3" s="160"/>
      <c r="G3" s="160"/>
      <c r="H3" s="160"/>
      <c r="I3" s="160"/>
      <c r="J3" s="160"/>
    </row>
    <row r="4" spans="2:10" ht="12.75">
      <c r="B4" s="4" t="s">
        <v>300</v>
      </c>
      <c r="C4" s="4"/>
      <c r="F4" s="160"/>
      <c r="G4" s="160"/>
      <c r="H4" s="160"/>
      <c r="I4" s="160"/>
      <c r="J4" s="160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449" t="s">
        <v>120</v>
      </c>
      <c r="C8" s="449"/>
      <c r="D8" s="449"/>
      <c r="E8" s="449"/>
      <c r="F8" s="449"/>
      <c r="G8" s="449"/>
    </row>
    <row r="9" spans="2:7" ht="13.5" customHeight="1">
      <c r="B9" s="336" t="s">
        <v>512</v>
      </c>
      <c r="C9" s="474"/>
      <c r="D9" s="474"/>
      <c r="E9" s="474"/>
      <c r="F9" s="474"/>
      <c r="G9" s="474"/>
    </row>
    <row r="11" spans="2:5" ht="12.75">
      <c r="B11" s="33" t="s">
        <v>397</v>
      </c>
      <c r="E11" s="34"/>
    </row>
    <row r="12" spans="2:7" ht="22.5">
      <c r="B12" s="6" t="s">
        <v>121</v>
      </c>
      <c r="C12" s="6" t="s">
        <v>129</v>
      </c>
      <c r="D12" s="6" t="s">
        <v>105</v>
      </c>
      <c r="E12" s="6" t="s">
        <v>122</v>
      </c>
      <c r="F12" s="6" t="s">
        <v>123</v>
      </c>
      <c r="G12" s="77" t="s">
        <v>398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44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3" t="s">
        <v>45</v>
      </c>
      <c r="C19" s="70"/>
      <c r="E19" s="466" t="s">
        <v>46</v>
      </c>
      <c r="F19" s="466"/>
      <c r="G19" s="466"/>
    </row>
    <row r="20" spans="2:7" ht="12.75">
      <c r="B20" s="471" t="s">
        <v>399</v>
      </c>
      <c r="C20" s="472"/>
      <c r="D20" s="472"/>
      <c r="E20" s="472"/>
      <c r="F20" s="472"/>
      <c r="G20" s="473"/>
    </row>
    <row r="21" spans="2:7" ht="22.5">
      <c r="B21" s="6" t="s">
        <v>121</v>
      </c>
      <c r="C21" s="77" t="s">
        <v>129</v>
      </c>
      <c r="D21" s="470" t="s">
        <v>400</v>
      </c>
      <c r="E21" s="454"/>
      <c r="F21" s="77" t="s">
        <v>401</v>
      </c>
      <c r="G21" s="6" t="s">
        <v>127</v>
      </c>
    </row>
    <row r="22" spans="2:7" ht="11.25" customHeight="1">
      <c r="B22" s="16">
        <v>1</v>
      </c>
      <c r="C22" s="16">
        <v>2</v>
      </c>
      <c r="D22" s="459">
        <v>3</v>
      </c>
      <c r="E22" s="460"/>
      <c r="F22" s="16">
        <v>4</v>
      </c>
      <c r="G22" s="16">
        <v>5</v>
      </c>
    </row>
    <row r="23" spans="2:7" ht="12.75">
      <c r="B23" s="16">
        <v>1</v>
      </c>
      <c r="C23" s="2"/>
      <c r="D23" s="459"/>
      <c r="E23" s="460"/>
      <c r="F23" s="2"/>
      <c r="G23" s="2"/>
    </row>
    <row r="24" spans="2:7" ht="12.75">
      <c r="B24" s="16">
        <v>2</v>
      </c>
      <c r="C24" s="2"/>
      <c r="D24" s="459"/>
      <c r="E24" s="460"/>
      <c r="F24" s="2"/>
      <c r="G24" s="2"/>
    </row>
    <row r="25" spans="2:7" ht="12.75">
      <c r="B25" s="16">
        <v>3</v>
      </c>
      <c r="C25" s="2"/>
      <c r="D25" s="459"/>
      <c r="E25" s="460"/>
      <c r="F25" s="2"/>
      <c r="G25" s="2"/>
    </row>
    <row r="26" spans="2:7" ht="12.75">
      <c r="B26" s="16">
        <v>4</v>
      </c>
      <c r="C26" s="75" t="s">
        <v>402</v>
      </c>
      <c r="D26" s="459"/>
      <c r="E26" s="460"/>
      <c r="F26" s="2"/>
      <c r="G26" s="2"/>
    </row>
    <row r="27" spans="2:7" ht="12.75">
      <c r="B27" s="471" t="s">
        <v>403</v>
      </c>
      <c r="C27" s="472"/>
      <c r="D27" s="472"/>
      <c r="E27" s="472"/>
      <c r="F27" s="472"/>
      <c r="G27" s="473"/>
    </row>
    <row r="28" spans="2:7" ht="22.5">
      <c r="B28" s="6" t="s">
        <v>121</v>
      </c>
      <c r="C28" s="77" t="s">
        <v>129</v>
      </c>
      <c r="D28" s="453" t="s">
        <v>124</v>
      </c>
      <c r="E28" s="454"/>
      <c r="F28" s="6" t="s">
        <v>125</v>
      </c>
      <c r="G28" s="6" t="s">
        <v>126</v>
      </c>
    </row>
    <row r="29" spans="2:7" ht="13.5" customHeight="1">
      <c r="B29" s="16">
        <v>1</v>
      </c>
      <c r="C29" s="16">
        <v>2</v>
      </c>
      <c r="D29" s="459">
        <v>3</v>
      </c>
      <c r="E29" s="460"/>
      <c r="F29" s="16">
        <v>4</v>
      </c>
      <c r="G29" s="16">
        <v>5</v>
      </c>
    </row>
    <row r="30" spans="2:7" ht="12.75">
      <c r="B30" s="16">
        <v>1</v>
      </c>
      <c r="C30" s="2"/>
      <c r="D30" s="459"/>
      <c r="E30" s="460"/>
      <c r="F30" s="2"/>
      <c r="G30" s="2"/>
    </row>
    <row r="31" spans="2:7" ht="12.75">
      <c r="B31" s="16">
        <v>2</v>
      </c>
      <c r="C31" s="2"/>
      <c r="D31" s="459"/>
      <c r="E31" s="460"/>
      <c r="F31" s="2"/>
      <c r="G31" s="2"/>
    </row>
    <row r="32" spans="2:7" ht="12.75">
      <c r="B32" s="16">
        <v>3</v>
      </c>
      <c r="C32" s="2"/>
      <c r="D32" s="459"/>
      <c r="E32" s="460"/>
      <c r="F32" s="2"/>
      <c r="G32" s="2"/>
    </row>
    <row r="33" spans="2:7" ht="12.75">
      <c r="B33" s="16">
        <v>4</v>
      </c>
      <c r="C33" s="2" t="s">
        <v>128</v>
      </c>
      <c r="D33" s="459"/>
      <c r="E33" s="460"/>
      <c r="F33" s="2"/>
      <c r="G33" s="2"/>
    </row>
    <row r="34" spans="2:7" ht="12.75">
      <c r="B34" s="471" t="s">
        <v>404</v>
      </c>
      <c r="C34" s="473"/>
      <c r="D34" s="451"/>
      <c r="E34" s="452"/>
      <c r="F34" s="1"/>
      <c r="G34" s="1"/>
    </row>
    <row r="36" spans="2:7" ht="12.75">
      <c r="B36" s="33" t="s">
        <v>405</v>
      </c>
      <c r="E36" s="466" t="s">
        <v>522</v>
      </c>
      <c r="F36" s="466"/>
      <c r="G36" s="466"/>
    </row>
    <row r="37" spans="2:8" ht="12.75">
      <c r="B37" s="462" t="s">
        <v>130</v>
      </c>
      <c r="C37" s="463"/>
      <c r="D37" s="464"/>
      <c r="E37" s="469" t="s">
        <v>131</v>
      </c>
      <c r="F37" s="469"/>
      <c r="G37" s="469" t="s">
        <v>132</v>
      </c>
      <c r="H37" s="469"/>
    </row>
    <row r="38" spans="2:8" ht="12.75">
      <c r="B38" s="486" t="s">
        <v>473</v>
      </c>
      <c r="C38" s="358"/>
      <c r="D38" s="359"/>
      <c r="E38" s="475">
        <v>170000</v>
      </c>
      <c r="F38" s="476"/>
      <c r="G38" s="486" t="s">
        <v>513</v>
      </c>
      <c r="H38" s="359"/>
    </row>
    <row r="39" spans="2:8" ht="12.75">
      <c r="B39" s="457" t="s">
        <v>471</v>
      </c>
      <c r="C39" s="467"/>
      <c r="D39" s="468"/>
      <c r="E39" s="465">
        <v>9210.28</v>
      </c>
      <c r="F39" s="465"/>
      <c r="G39" s="461" t="s">
        <v>514</v>
      </c>
      <c r="H39" s="458"/>
    </row>
    <row r="40" spans="2:8" ht="12.75">
      <c r="B40" s="457" t="s">
        <v>472</v>
      </c>
      <c r="C40" s="467"/>
      <c r="D40" s="468"/>
      <c r="E40" s="465">
        <v>2340</v>
      </c>
      <c r="F40" s="465"/>
      <c r="G40" s="457" t="s">
        <v>438</v>
      </c>
      <c r="H40" s="458"/>
    </row>
    <row r="41" spans="2:8" ht="12.75">
      <c r="B41" s="461"/>
      <c r="C41" s="483"/>
      <c r="D41" s="458"/>
      <c r="E41" s="484"/>
      <c r="F41" s="485"/>
      <c r="G41" s="461"/>
      <c r="H41" s="458"/>
    </row>
    <row r="42" spans="2:8" ht="12.75">
      <c r="B42" s="88"/>
      <c r="C42" s="89"/>
      <c r="D42" s="90"/>
      <c r="E42" s="484"/>
      <c r="F42" s="485"/>
      <c r="G42" s="461"/>
      <c r="H42" s="458"/>
    </row>
    <row r="43" spans="2:8" ht="12.75">
      <c r="B43" s="457" t="s">
        <v>133</v>
      </c>
      <c r="C43" s="467"/>
      <c r="D43" s="468"/>
      <c r="E43" s="465">
        <f>E38+E39+E40+E41</f>
        <v>181550.28</v>
      </c>
      <c r="F43" s="465"/>
      <c r="G43" s="481"/>
      <c r="H43" s="481"/>
    </row>
    <row r="44" spans="2:8" ht="12.75">
      <c r="B44" s="451"/>
      <c r="C44" s="478"/>
      <c r="D44" s="452"/>
      <c r="E44" s="482"/>
      <c r="F44" s="482"/>
      <c r="G44" s="479"/>
      <c r="H44" s="480"/>
    </row>
    <row r="47" spans="2:8" ht="12.75">
      <c r="B47" s="73" t="s">
        <v>134</v>
      </c>
      <c r="D47" s="477" t="s">
        <v>39</v>
      </c>
      <c r="E47" s="477"/>
      <c r="G47" s="5" t="s">
        <v>7</v>
      </c>
      <c r="H47" s="5"/>
    </row>
    <row r="48" spans="2:8" ht="12.75">
      <c r="B48" s="4" t="s">
        <v>517</v>
      </c>
      <c r="C48" s="4"/>
      <c r="D48" s="85"/>
      <c r="E48" s="85"/>
      <c r="F48" s="4"/>
      <c r="G48" s="5" t="s">
        <v>618</v>
      </c>
      <c r="H48" s="5"/>
    </row>
    <row r="49" spans="3:8" ht="12.75">
      <c r="C49" s="4"/>
      <c r="D49" s="4"/>
      <c r="F49" s="86"/>
      <c r="G49" s="87"/>
      <c r="H49" s="87"/>
    </row>
    <row r="50" spans="2:4" ht="12.75">
      <c r="B50" s="4"/>
      <c r="C50" s="4"/>
      <c r="D50" s="11" t="s">
        <v>8</v>
      </c>
    </row>
  </sheetData>
  <sheetProtection/>
  <mergeCells count="44">
    <mergeCell ref="G44:H44"/>
    <mergeCell ref="G43:H43"/>
    <mergeCell ref="E43:F43"/>
    <mergeCell ref="E44:F44"/>
    <mergeCell ref="G42:H42"/>
    <mergeCell ref="B41:D41"/>
    <mergeCell ref="E41:F41"/>
    <mergeCell ref="E42:F42"/>
    <mergeCell ref="G41:H41"/>
    <mergeCell ref="B34:C34"/>
    <mergeCell ref="D34:E34"/>
    <mergeCell ref="E38:F38"/>
    <mergeCell ref="D47:E47"/>
    <mergeCell ref="B43:D43"/>
    <mergeCell ref="B44:D44"/>
    <mergeCell ref="B40:D40"/>
    <mergeCell ref="E39:F39"/>
    <mergeCell ref="D25:E25"/>
    <mergeCell ref="D28:E28"/>
    <mergeCell ref="B27:G27"/>
    <mergeCell ref="B8:G8"/>
    <mergeCell ref="B9:G9"/>
    <mergeCell ref="E19:G19"/>
    <mergeCell ref="B20:G20"/>
    <mergeCell ref="D32:E32"/>
    <mergeCell ref="D33:E33"/>
    <mergeCell ref="E37:F37"/>
    <mergeCell ref="D21:E21"/>
    <mergeCell ref="D30:E30"/>
    <mergeCell ref="D22:E22"/>
    <mergeCell ref="D23:E23"/>
    <mergeCell ref="D24:E24"/>
    <mergeCell ref="D26:E26"/>
    <mergeCell ref="D29:E29"/>
    <mergeCell ref="G40:H40"/>
    <mergeCell ref="D31:E31"/>
    <mergeCell ref="G39:H39"/>
    <mergeCell ref="B37:D37"/>
    <mergeCell ref="E40:F40"/>
    <mergeCell ref="E36:G36"/>
    <mergeCell ref="B39:D39"/>
    <mergeCell ref="B38:D38"/>
    <mergeCell ref="G38:H38"/>
    <mergeCell ref="G37:H37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2">
      <selection activeCell="F79" sqref="F79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437</v>
      </c>
      <c r="B1" s="4"/>
    </row>
    <row r="2" spans="1:2" ht="12.75">
      <c r="A2" s="4" t="s">
        <v>436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325" t="s">
        <v>136</v>
      </c>
      <c r="B7" s="325"/>
      <c r="C7" s="325"/>
      <c r="D7" s="325"/>
      <c r="E7" s="325"/>
    </row>
    <row r="8" spans="1:5" ht="14.25" customHeight="1">
      <c r="A8" s="326" t="s">
        <v>137</v>
      </c>
      <c r="B8" s="326"/>
      <c r="C8" s="326"/>
      <c r="D8" s="326"/>
      <c r="E8" s="326"/>
    </row>
    <row r="9" spans="1:5" ht="14.25" customHeight="1">
      <c r="A9" s="326" t="s">
        <v>510</v>
      </c>
      <c r="B9" s="326"/>
      <c r="C9" s="326"/>
      <c r="D9" s="326"/>
      <c r="E9" s="326"/>
    </row>
    <row r="10" ht="12.75">
      <c r="E10" s="4" t="s">
        <v>9</v>
      </c>
    </row>
    <row r="11" spans="1:5" ht="33.75">
      <c r="A11" s="77" t="s">
        <v>340</v>
      </c>
      <c r="B11" s="7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1"/>
      <c r="B13" s="25" t="s">
        <v>191</v>
      </c>
      <c r="C13" s="7">
        <v>201</v>
      </c>
      <c r="D13" s="35"/>
      <c r="E13" s="71"/>
    </row>
    <row r="14" spans="1:5" ht="12.75">
      <c r="A14" s="6"/>
      <c r="B14" s="25" t="s">
        <v>349</v>
      </c>
      <c r="C14" s="9" t="s">
        <v>47</v>
      </c>
      <c r="D14" s="28">
        <f>SUM(D15+D16+D17+D18)</f>
        <v>186865</v>
      </c>
      <c r="E14" s="28">
        <f>SUM(E15:E18)</f>
        <v>307323</v>
      </c>
    </row>
    <row r="15" spans="1:8" ht="12.75">
      <c r="A15" s="6">
        <v>700</v>
      </c>
      <c r="B15" s="2" t="s">
        <v>138</v>
      </c>
      <c r="C15" s="9" t="s">
        <v>48</v>
      </c>
      <c r="D15" s="36">
        <v>134018</v>
      </c>
      <c r="E15" s="36">
        <v>232300</v>
      </c>
      <c r="H15" s="32"/>
    </row>
    <row r="16" spans="1:5" ht="12.75">
      <c r="A16" s="6">
        <v>701</v>
      </c>
      <c r="B16" s="78" t="s">
        <v>341</v>
      </c>
      <c r="C16" s="9" t="s">
        <v>49</v>
      </c>
      <c r="D16" s="36">
        <v>52847</v>
      </c>
      <c r="E16" s="36">
        <v>75023</v>
      </c>
    </row>
    <row r="17" spans="1:5" ht="15.75" customHeight="1">
      <c r="A17" s="6">
        <v>702</v>
      </c>
      <c r="B17" s="78" t="s">
        <v>342</v>
      </c>
      <c r="C17" s="76" t="s">
        <v>50</v>
      </c>
      <c r="D17" s="36"/>
      <c r="E17" s="36"/>
    </row>
    <row r="18" spans="1:5" ht="12.75">
      <c r="A18" s="6">
        <v>709</v>
      </c>
      <c r="B18" s="48" t="s">
        <v>139</v>
      </c>
      <c r="C18" s="9" t="s">
        <v>51</v>
      </c>
      <c r="D18" s="36"/>
      <c r="E18" s="36"/>
    </row>
    <row r="19" spans="1:5" ht="12.75">
      <c r="A19" s="6"/>
      <c r="B19" s="49" t="s">
        <v>343</v>
      </c>
      <c r="C19" s="9" t="s">
        <v>52</v>
      </c>
      <c r="D19" s="36">
        <f>D20+D21</f>
        <v>0</v>
      </c>
      <c r="E19" s="36">
        <f>SUM(E20:E22)</f>
        <v>56376</v>
      </c>
    </row>
    <row r="20" spans="1:5" ht="12.75">
      <c r="A20" s="6">
        <v>710</v>
      </c>
      <c r="B20" s="54" t="s">
        <v>140</v>
      </c>
      <c r="C20" s="9" t="s">
        <v>53</v>
      </c>
      <c r="D20" s="28"/>
      <c r="E20" s="28">
        <v>56376</v>
      </c>
    </row>
    <row r="21" spans="1:5" ht="12.75">
      <c r="A21" s="6">
        <v>711</v>
      </c>
      <c r="B21" s="3" t="s">
        <v>141</v>
      </c>
      <c r="C21" s="9" t="s">
        <v>54</v>
      </c>
      <c r="D21" s="28"/>
      <c r="E21" s="28"/>
    </row>
    <row r="22" spans="1:5" ht="12.75" customHeight="1">
      <c r="A22" s="6">
        <v>719</v>
      </c>
      <c r="B22" s="79" t="s">
        <v>344</v>
      </c>
      <c r="C22" s="76" t="s">
        <v>55</v>
      </c>
      <c r="D22" s="36"/>
      <c r="E22" s="36"/>
    </row>
    <row r="23" spans="1:5" ht="12.75">
      <c r="A23" s="52">
        <v>73</v>
      </c>
      <c r="B23" s="25" t="s">
        <v>348</v>
      </c>
      <c r="C23" s="76" t="s">
        <v>56</v>
      </c>
      <c r="D23" s="36">
        <f>SUM(D24+D25+D26+D27+D28+D29+D30)</f>
        <v>177015</v>
      </c>
      <c r="E23" s="36">
        <f>SUM(E24:E30)</f>
        <v>197936</v>
      </c>
    </row>
    <row r="24" spans="1:5" ht="12.75">
      <c r="A24" s="6">
        <v>600</v>
      </c>
      <c r="B24" s="2" t="s">
        <v>142</v>
      </c>
      <c r="C24" s="76" t="s">
        <v>57</v>
      </c>
      <c r="D24" s="36">
        <v>164206</v>
      </c>
      <c r="E24" s="36">
        <v>181257</v>
      </c>
    </row>
    <row r="25" spans="1:5" ht="12.75">
      <c r="A25" s="6">
        <v>601</v>
      </c>
      <c r="B25" s="2" t="s">
        <v>143</v>
      </c>
      <c r="C25" s="76" t="s">
        <v>58</v>
      </c>
      <c r="D25" s="36">
        <v>215</v>
      </c>
      <c r="E25" s="36">
        <v>632</v>
      </c>
    </row>
    <row r="26" spans="1:5" ht="12.75">
      <c r="A26" s="6">
        <v>602</v>
      </c>
      <c r="B26" s="48" t="s">
        <v>144</v>
      </c>
      <c r="C26" s="76" t="s">
        <v>59</v>
      </c>
      <c r="D26" s="36"/>
      <c r="E26" s="36"/>
    </row>
    <row r="27" spans="1:5" ht="12.75">
      <c r="A27" s="6">
        <v>603</v>
      </c>
      <c r="B27" s="2" t="s">
        <v>145</v>
      </c>
      <c r="C27" s="76" t="s">
        <v>60</v>
      </c>
      <c r="D27" s="36"/>
      <c r="E27" s="36"/>
    </row>
    <row r="28" spans="1:5" ht="12.75">
      <c r="A28" s="6">
        <v>605</v>
      </c>
      <c r="B28" s="48" t="s">
        <v>146</v>
      </c>
      <c r="C28" s="76" t="s">
        <v>61</v>
      </c>
      <c r="D28" s="36">
        <v>7298</v>
      </c>
      <c r="E28" s="36">
        <v>8056</v>
      </c>
    </row>
    <row r="29" spans="1:5" ht="12.75">
      <c r="A29" s="6">
        <v>607</v>
      </c>
      <c r="B29" s="48" t="s">
        <v>147</v>
      </c>
      <c r="C29" s="76" t="s">
        <v>62</v>
      </c>
      <c r="D29" s="36"/>
      <c r="E29" s="36"/>
    </row>
    <row r="30" spans="1:5" ht="22.5">
      <c r="A30" s="6" t="s">
        <v>149</v>
      </c>
      <c r="B30" s="48" t="s">
        <v>148</v>
      </c>
      <c r="C30" s="76" t="s">
        <v>63</v>
      </c>
      <c r="D30" s="36">
        <f>2340+535+2421</f>
        <v>5296</v>
      </c>
      <c r="E30" s="36">
        <v>7991</v>
      </c>
    </row>
    <row r="31" spans="1:5" ht="12.75">
      <c r="A31" s="6"/>
      <c r="B31" s="25" t="s">
        <v>345</v>
      </c>
      <c r="C31" s="76" t="s">
        <v>64</v>
      </c>
      <c r="D31" s="28">
        <f>SUM(D32+D33+D34)</f>
        <v>0</v>
      </c>
      <c r="E31" s="28">
        <f>SUM(E32:E34)</f>
        <v>133912</v>
      </c>
    </row>
    <row r="32" spans="1:5" ht="12.75">
      <c r="A32" s="6">
        <v>610</v>
      </c>
      <c r="B32" s="2" t="s">
        <v>150</v>
      </c>
      <c r="C32" s="76" t="s">
        <v>65</v>
      </c>
      <c r="D32" s="28"/>
      <c r="E32" s="28">
        <v>133912</v>
      </c>
    </row>
    <row r="33" spans="1:5" ht="12.75">
      <c r="A33" s="6">
        <v>611</v>
      </c>
      <c r="B33" s="75" t="s">
        <v>346</v>
      </c>
      <c r="C33" s="76" t="s">
        <v>66</v>
      </c>
      <c r="D33" s="28"/>
      <c r="E33" s="28"/>
    </row>
    <row r="34" spans="1:5" ht="12.75">
      <c r="A34" s="6">
        <v>619</v>
      </c>
      <c r="B34" s="75" t="s">
        <v>347</v>
      </c>
      <c r="C34" s="76" t="s">
        <v>67</v>
      </c>
      <c r="D34" s="28"/>
      <c r="E34" s="28"/>
    </row>
    <row r="35" spans="1:5" ht="22.5">
      <c r="A35" s="6"/>
      <c r="B35" s="39" t="s">
        <v>350</v>
      </c>
      <c r="C35" s="76" t="s">
        <v>68</v>
      </c>
      <c r="D35" s="28">
        <f>D14-D23</f>
        <v>9850</v>
      </c>
      <c r="E35" s="28">
        <f>E14+E19-E23-E31</f>
        <v>31851</v>
      </c>
    </row>
    <row r="36" spans="1:5" ht="12.75">
      <c r="A36" s="6"/>
      <c r="B36" s="75" t="s">
        <v>351</v>
      </c>
      <c r="C36" s="76" t="s">
        <v>69</v>
      </c>
      <c r="D36" s="28"/>
      <c r="E36" s="28"/>
    </row>
    <row r="37" spans="1:5" ht="12.75">
      <c r="A37" s="6"/>
      <c r="B37" s="25" t="s">
        <v>352</v>
      </c>
      <c r="C37" s="76" t="s">
        <v>70</v>
      </c>
      <c r="D37" s="28"/>
      <c r="E37" s="28">
        <f>SUM(E38+E39)</f>
        <v>0</v>
      </c>
    </row>
    <row r="38" spans="1:5" ht="12.75">
      <c r="A38" s="6">
        <v>730</v>
      </c>
      <c r="B38" s="2" t="s">
        <v>151</v>
      </c>
      <c r="C38" s="76" t="s">
        <v>71</v>
      </c>
      <c r="D38" s="28"/>
      <c r="E38" s="28"/>
    </row>
    <row r="39" spans="1:5" ht="12.75">
      <c r="A39" s="6">
        <v>731</v>
      </c>
      <c r="B39" s="3" t="s">
        <v>152</v>
      </c>
      <c r="C39" s="76" t="s">
        <v>72</v>
      </c>
      <c r="D39" s="28"/>
      <c r="E39" s="28"/>
    </row>
    <row r="40" spans="1:5" ht="12.75">
      <c r="A40" s="6"/>
      <c r="B40" s="25" t="s">
        <v>353</v>
      </c>
      <c r="C40" s="76" t="s">
        <v>73</v>
      </c>
      <c r="D40" s="28"/>
      <c r="E40" s="28">
        <f>E41+E42</f>
        <v>0</v>
      </c>
    </row>
    <row r="41" spans="1:5" ht="12.75">
      <c r="A41" s="6">
        <v>630</v>
      </c>
      <c r="B41" s="2" t="s">
        <v>153</v>
      </c>
      <c r="C41" s="76" t="s">
        <v>74</v>
      </c>
      <c r="D41" s="28"/>
      <c r="E41" s="28"/>
    </row>
    <row r="42" spans="1:5" ht="12.75">
      <c r="A42" s="53">
        <v>631</v>
      </c>
      <c r="B42" s="2" t="s">
        <v>154</v>
      </c>
      <c r="C42" s="76" t="s">
        <v>75</v>
      </c>
      <c r="D42" s="28"/>
      <c r="E42" s="28"/>
    </row>
    <row r="43" spans="1:5" ht="33.75" customHeight="1">
      <c r="A43" s="6"/>
      <c r="B43" s="39" t="s">
        <v>354</v>
      </c>
      <c r="C43" s="76" t="s">
        <v>76</v>
      </c>
      <c r="D43" s="43">
        <f>D35</f>
        <v>9850</v>
      </c>
      <c r="E43" s="43">
        <f>E35</f>
        <v>31851</v>
      </c>
    </row>
    <row r="44" spans="1:5" ht="22.5">
      <c r="A44" s="6"/>
      <c r="B44" s="78" t="s">
        <v>355</v>
      </c>
      <c r="C44" s="76" t="s">
        <v>77</v>
      </c>
      <c r="D44" s="43">
        <f>D36</f>
        <v>0</v>
      </c>
      <c r="E44" s="43">
        <f>E36-E37</f>
        <v>0</v>
      </c>
    </row>
    <row r="45" spans="1:5" ht="12.75">
      <c r="A45" s="6"/>
      <c r="B45" s="25" t="s">
        <v>155</v>
      </c>
      <c r="C45" s="76" t="s">
        <v>167</v>
      </c>
      <c r="D45" s="43"/>
      <c r="E45" s="43"/>
    </row>
    <row r="46" spans="1:5" ht="12.75">
      <c r="A46" s="6">
        <v>821</v>
      </c>
      <c r="B46" s="2" t="s">
        <v>156</v>
      </c>
      <c r="C46" s="76" t="s">
        <v>168</v>
      </c>
      <c r="D46" s="28"/>
      <c r="E46" s="28"/>
    </row>
    <row r="47" spans="1:5" ht="12.75">
      <c r="A47" s="6" t="s">
        <v>157</v>
      </c>
      <c r="B47" s="2" t="s">
        <v>158</v>
      </c>
      <c r="C47" s="76" t="s">
        <v>169</v>
      </c>
      <c r="D47" s="28"/>
      <c r="E47" s="28"/>
    </row>
    <row r="48" spans="1:5" ht="12.75">
      <c r="A48" s="6" t="s">
        <v>157</v>
      </c>
      <c r="B48" s="2" t="s">
        <v>159</v>
      </c>
      <c r="C48" s="76" t="s">
        <v>170</v>
      </c>
      <c r="D48" s="28"/>
      <c r="E48" s="28"/>
    </row>
    <row r="49" spans="1:5" ht="27.75" customHeight="1">
      <c r="A49" s="6"/>
      <c r="B49" s="39" t="s">
        <v>356</v>
      </c>
      <c r="C49" s="76" t="s">
        <v>171</v>
      </c>
      <c r="D49" s="28">
        <f>D43</f>
        <v>9850</v>
      </c>
      <c r="E49" s="28">
        <f>E43</f>
        <v>31851</v>
      </c>
    </row>
    <row r="50" spans="1:5" ht="12.75">
      <c r="A50" s="6"/>
      <c r="B50" s="75" t="s">
        <v>357</v>
      </c>
      <c r="C50" s="76" t="s">
        <v>172</v>
      </c>
      <c r="D50" s="28">
        <f>D44+D46</f>
        <v>0</v>
      </c>
      <c r="E50" s="28">
        <f>E44+E46</f>
        <v>0</v>
      </c>
    </row>
    <row r="51" spans="1:5" ht="22.5">
      <c r="A51" s="6"/>
      <c r="B51" s="39" t="s">
        <v>358</v>
      </c>
      <c r="C51" s="76" t="s">
        <v>173</v>
      </c>
      <c r="D51" s="28">
        <f>SUM(D52+D53+D54+D55+D56)</f>
        <v>1012225</v>
      </c>
      <c r="E51" s="28">
        <f>SUM(E52:E56)</f>
        <v>2556025</v>
      </c>
    </row>
    <row r="52" spans="1:5" ht="12.75">
      <c r="A52" s="6">
        <v>720</v>
      </c>
      <c r="B52" s="2" t="s">
        <v>160</v>
      </c>
      <c r="C52" s="76" t="s">
        <v>174</v>
      </c>
      <c r="D52" s="28">
        <v>1012225</v>
      </c>
      <c r="E52" s="28">
        <v>2556025</v>
      </c>
    </row>
    <row r="53" spans="1:5" ht="22.5">
      <c r="A53" s="6">
        <v>721</v>
      </c>
      <c r="B53" s="50" t="s">
        <v>161</v>
      </c>
      <c r="C53" s="76" t="s">
        <v>175</v>
      </c>
      <c r="D53" s="28"/>
      <c r="E53" s="28"/>
    </row>
    <row r="54" spans="1:5" ht="22.5">
      <c r="A54" s="6">
        <v>722</v>
      </c>
      <c r="B54" s="50" t="s">
        <v>162</v>
      </c>
      <c r="C54" s="76" t="s">
        <v>176</v>
      </c>
      <c r="D54" s="28"/>
      <c r="E54" s="28"/>
    </row>
    <row r="55" spans="1:5" ht="12.75">
      <c r="A55" s="53">
        <v>723</v>
      </c>
      <c r="B55" s="50" t="s">
        <v>359</v>
      </c>
      <c r="C55" s="76" t="s">
        <v>177</v>
      </c>
      <c r="D55" s="28"/>
      <c r="E55" s="28"/>
    </row>
    <row r="56" spans="1:5" ht="12.75">
      <c r="A56" s="6">
        <v>729</v>
      </c>
      <c r="B56" s="75" t="s">
        <v>360</v>
      </c>
      <c r="C56" s="76" t="s">
        <v>178</v>
      </c>
      <c r="D56" s="28"/>
      <c r="E56" s="28"/>
    </row>
    <row r="57" spans="1:5" ht="12.75">
      <c r="A57" s="6"/>
      <c r="B57" s="39" t="s">
        <v>361</v>
      </c>
      <c r="C57" s="76" t="s">
        <v>179</v>
      </c>
      <c r="D57" s="28">
        <f>SUM(D58+D59+D60+D61+D62)</f>
        <v>1105071</v>
      </c>
      <c r="E57" s="28">
        <f>SUM(E58:E62)</f>
        <v>1579231</v>
      </c>
    </row>
    <row r="58" spans="1:5" ht="12.75">
      <c r="A58" s="6">
        <v>620</v>
      </c>
      <c r="B58" s="50" t="s">
        <v>163</v>
      </c>
      <c r="C58" s="76" t="s">
        <v>180</v>
      </c>
      <c r="D58" s="28">
        <v>1105071</v>
      </c>
      <c r="E58" s="28">
        <v>1579231</v>
      </c>
    </row>
    <row r="59" spans="1:5" ht="22.5">
      <c r="A59" s="53">
        <v>621</v>
      </c>
      <c r="B59" s="50" t="s">
        <v>164</v>
      </c>
      <c r="C59" s="76" t="s">
        <v>181</v>
      </c>
      <c r="D59" s="28"/>
      <c r="E59" s="28"/>
    </row>
    <row r="60" spans="1:5" ht="22.5">
      <c r="A60" s="6">
        <v>622</v>
      </c>
      <c r="B60" s="50" t="s">
        <v>362</v>
      </c>
      <c r="C60" s="76" t="s">
        <v>182</v>
      </c>
      <c r="D60" s="28"/>
      <c r="E60" s="28"/>
    </row>
    <row r="61" spans="1:5" ht="12.75">
      <c r="A61" s="6">
        <v>623</v>
      </c>
      <c r="B61" s="50" t="s">
        <v>363</v>
      </c>
      <c r="C61" s="76" t="s">
        <v>183</v>
      </c>
      <c r="D61" s="28"/>
      <c r="E61" s="28"/>
    </row>
    <row r="62" spans="1:5" ht="12.75">
      <c r="A62" s="6">
        <v>629</v>
      </c>
      <c r="B62" s="50" t="s">
        <v>364</v>
      </c>
      <c r="C62" s="76" t="s">
        <v>184</v>
      </c>
      <c r="D62" s="28"/>
      <c r="E62" s="28"/>
    </row>
    <row r="63" spans="1:5" ht="22.5">
      <c r="A63" s="53"/>
      <c r="B63" s="39" t="s">
        <v>365</v>
      </c>
      <c r="C63" s="76" t="s">
        <v>185</v>
      </c>
      <c r="D63" s="28"/>
      <c r="E63" s="28">
        <f>E51-E57</f>
        <v>976794</v>
      </c>
    </row>
    <row r="64" spans="1:5" ht="12.75">
      <c r="A64" s="6"/>
      <c r="B64" s="50" t="s">
        <v>366</v>
      </c>
      <c r="C64" s="76" t="s">
        <v>186</v>
      </c>
      <c r="D64" s="28">
        <f>D57-D51</f>
        <v>92846</v>
      </c>
      <c r="E64" s="28"/>
    </row>
    <row r="65" spans="1:5" ht="33.75">
      <c r="A65" s="6"/>
      <c r="B65" s="39" t="s">
        <v>367</v>
      </c>
      <c r="C65" s="76" t="s">
        <v>187</v>
      </c>
      <c r="D65" s="28">
        <v>0</v>
      </c>
      <c r="E65" s="28">
        <f>E63+E49</f>
        <v>1008645</v>
      </c>
    </row>
    <row r="66" spans="1:5" ht="12.75">
      <c r="A66" s="6"/>
      <c r="B66" s="50" t="s">
        <v>368</v>
      </c>
      <c r="C66" s="76" t="s">
        <v>188</v>
      </c>
      <c r="D66" s="28">
        <f>D64-D49</f>
        <v>82996</v>
      </c>
      <c r="E66" s="28"/>
    </row>
    <row r="67" spans="1:5" ht="12.75">
      <c r="A67" s="6"/>
      <c r="B67" s="50" t="s">
        <v>165</v>
      </c>
      <c r="C67" s="76" t="s">
        <v>189</v>
      </c>
      <c r="D67" s="28"/>
      <c r="E67" s="28"/>
    </row>
    <row r="68" spans="1:5" ht="12.75">
      <c r="A68" s="53"/>
      <c r="B68" s="50" t="s">
        <v>166</v>
      </c>
      <c r="C68" s="76" t="s">
        <v>190</v>
      </c>
      <c r="D68" s="28">
        <v>0</v>
      </c>
      <c r="E68" s="28"/>
    </row>
    <row r="69" spans="5:10" ht="12.75">
      <c r="E69" s="41"/>
      <c r="F69" s="4"/>
      <c r="G69" s="4"/>
      <c r="H69" s="4"/>
      <c r="I69" s="4"/>
      <c r="J69" s="4"/>
    </row>
    <row r="70" spans="1:10" ht="26.25" customHeight="1">
      <c r="A70" s="4" t="s">
        <v>134</v>
      </c>
      <c r="B70" s="322" t="s">
        <v>135</v>
      </c>
      <c r="C70" s="322"/>
      <c r="D70" s="323" t="s">
        <v>339</v>
      </c>
      <c r="E70" s="324"/>
      <c r="F70" s="4"/>
      <c r="G70" s="4"/>
      <c r="H70" s="4"/>
      <c r="I70" s="4"/>
      <c r="J70" s="4"/>
    </row>
    <row r="71" spans="1:10" ht="12.75">
      <c r="A71" s="4" t="s">
        <v>516</v>
      </c>
      <c r="F71" s="4"/>
      <c r="G71" s="4"/>
      <c r="H71" s="4"/>
      <c r="I71" s="4"/>
      <c r="J71" s="4"/>
    </row>
    <row r="72" spans="4:10" ht="12.75">
      <c r="D72" s="46"/>
      <c r="E72" s="47"/>
      <c r="F72" s="4"/>
      <c r="G72" s="4"/>
      <c r="H72" s="4"/>
      <c r="I72" s="4"/>
      <c r="J72" s="4"/>
    </row>
    <row r="73" spans="4:10" ht="12.75">
      <c r="D73" s="40"/>
      <c r="E73" s="41"/>
      <c r="F73" s="4"/>
      <c r="G73" s="4"/>
      <c r="H73" s="4"/>
      <c r="I73" s="4"/>
      <c r="J73" s="4"/>
    </row>
    <row r="77" ht="12.75">
      <c r="D77" s="63"/>
    </row>
    <row r="78" ht="12.75">
      <c r="D78" s="63"/>
    </row>
    <row r="79" ht="12.75">
      <c r="D79" s="63"/>
    </row>
    <row r="80" ht="12.75">
      <c r="D80" s="63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437</v>
      </c>
      <c r="B1" s="4"/>
    </row>
    <row r="2" spans="1:2" ht="12.75">
      <c r="A2" s="4" t="s">
        <v>436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325" t="s">
        <v>11</v>
      </c>
      <c r="B8" s="325"/>
      <c r="C8" s="325"/>
      <c r="D8" s="325"/>
      <c r="E8" s="325"/>
    </row>
    <row r="9" spans="1:5" ht="12.75">
      <c r="A9" s="325" t="s">
        <v>511</v>
      </c>
      <c r="B9" s="325"/>
      <c r="C9" s="325"/>
      <c r="D9" s="325"/>
      <c r="E9" s="325"/>
    </row>
    <row r="10" ht="12.75">
      <c r="E10" s="4" t="s">
        <v>9</v>
      </c>
    </row>
    <row r="11" spans="1:5" ht="22.5">
      <c r="A11" s="6" t="s">
        <v>78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5" t="s">
        <v>12</v>
      </c>
      <c r="C13" s="7">
        <v>301</v>
      </c>
      <c r="D13" s="35">
        <f>SUM(D14+D15+D16)</f>
        <v>105610</v>
      </c>
      <c r="E13" s="35">
        <f>SUM(E14:E17)</f>
        <v>673899</v>
      </c>
    </row>
    <row r="14" spans="1:5" ht="12.75">
      <c r="A14" s="7">
        <v>2</v>
      </c>
      <c r="B14" s="2" t="s">
        <v>10</v>
      </c>
      <c r="C14" s="7">
        <v>302</v>
      </c>
      <c r="D14" s="28">
        <v>9850</v>
      </c>
      <c r="E14" s="28">
        <v>31851</v>
      </c>
    </row>
    <row r="15" spans="1:7" ht="12.75">
      <c r="A15" s="7">
        <v>3</v>
      </c>
      <c r="B15" s="2" t="s">
        <v>79</v>
      </c>
      <c r="C15" s="7">
        <v>303</v>
      </c>
      <c r="D15" s="28">
        <v>-92846</v>
      </c>
      <c r="E15" s="28">
        <v>972531</v>
      </c>
      <c r="G15" s="31"/>
    </row>
    <row r="16" spans="1:5" ht="12.75">
      <c r="A16" s="7">
        <v>4</v>
      </c>
      <c r="B16" s="3" t="s">
        <v>80</v>
      </c>
      <c r="C16" s="7">
        <v>304</v>
      </c>
      <c r="D16" s="28">
        <v>188606</v>
      </c>
      <c r="E16" s="28">
        <v>-330483</v>
      </c>
    </row>
    <row r="17" spans="1:5" ht="12.75">
      <c r="A17" s="7">
        <v>5</v>
      </c>
      <c r="B17" s="80" t="s">
        <v>369</v>
      </c>
      <c r="C17" s="7">
        <v>305</v>
      </c>
      <c r="D17" s="28"/>
      <c r="E17" s="28">
        <v>0</v>
      </c>
    </row>
    <row r="18" spans="1:5" ht="22.5">
      <c r="A18" s="7">
        <v>6</v>
      </c>
      <c r="B18" s="81" t="s">
        <v>370</v>
      </c>
      <c r="C18" s="7">
        <v>306</v>
      </c>
      <c r="D18" s="28"/>
      <c r="E18" s="28"/>
    </row>
    <row r="19" spans="1:8" ht="22.5">
      <c r="A19" s="7">
        <v>7</v>
      </c>
      <c r="B19" s="26" t="s">
        <v>371</v>
      </c>
      <c r="C19" s="7">
        <v>307</v>
      </c>
      <c r="D19" s="28">
        <f>D20-D21</f>
        <v>-176868</v>
      </c>
      <c r="E19" s="28">
        <f>E20-E21</f>
        <v>-342680</v>
      </c>
      <c r="G19" s="31"/>
      <c r="H19" s="31"/>
    </row>
    <row r="20" spans="1:5" ht="12.75">
      <c r="A20" s="7">
        <v>8</v>
      </c>
      <c r="B20" s="75" t="s">
        <v>372</v>
      </c>
      <c r="C20" s="7">
        <v>308</v>
      </c>
      <c r="D20" s="28"/>
      <c r="E20" s="28">
        <v>0</v>
      </c>
    </row>
    <row r="21" spans="1:5" ht="12.75">
      <c r="A21" s="7">
        <v>9</v>
      </c>
      <c r="B21" s="2" t="s">
        <v>81</v>
      </c>
      <c r="C21" s="7">
        <v>309</v>
      </c>
      <c r="D21" s="28">
        <f>173778+3194-104</f>
        <v>176868</v>
      </c>
      <c r="E21" s="28">
        <v>342680</v>
      </c>
    </row>
    <row r="22" spans="1:5" ht="22.5">
      <c r="A22" s="7"/>
      <c r="B22" s="156" t="s">
        <v>430</v>
      </c>
      <c r="C22" s="7"/>
      <c r="D22" s="28"/>
      <c r="E22" s="28"/>
    </row>
    <row r="23" spans="1:5" ht="15.75" customHeight="1">
      <c r="A23" s="7"/>
      <c r="B23" s="157" t="s">
        <v>431</v>
      </c>
      <c r="C23" s="7"/>
      <c r="D23" s="28"/>
      <c r="E23" s="28"/>
    </row>
    <row r="24" spans="1:5" ht="15" customHeight="1">
      <c r="A24" s="7"/>
      <c r="B24" s="157" t="s">
        <v>432</v>
      </c>
      <c r="C24" s="7"/>
      <c r="D24" s="28"/>
      <c r="E24" s="28"/>
    </row>
    <row r="25" spans="1:5" ht="12.75">
      <c r="A25" s="7">
        <v>10</v>
      </c>
      <c r="B25" s="75" t="s">
        <v>373</v>
      </c>
      <c r="C25" s="7">
        <v>310</v>
      </c>
      <c r="D25" s="28"/>
      <c r="E25" s="28"/>
    </row>
    <row r="26" spans="1:5" ht="12.75">
      <c r="A26" s="7">
        <v>11</v>
      </c>
      <c r="B26" s="25" t="s">
        <v>374</v>
      </c>
      <c r="C26" s="7">
        <v>311</v>
      </c>
      <c r="D26" s="28">
        <f>D19+D13</f>
        <v>-71258</v>
      </c>
      <c r="E26" s="28">
        <f>E13+E20-E21</f>
        <v>331219</v>
      </c>
    </row>
    <row r="27" spans="1:5" ht="12.75">
      <c r="A27" s="7">
        <v>12</v>
      </c>
      <c r="B27" s="25" t="s">
        <v>82</v>
      </c>
      <c r="C27" s="7">
        <v>312</v>
      </c>
      <c r="D27" s="28"/>
      <c r="E27" s="28"/>
    </row>
    <row r="28" spans="1:8" ht="12.75">
      <c r="A28" s="7">
        <v>13</v>
      </c>
      <c r="B28" s="2" t="s">
        <v>83</v>
      </c>
      <c r="C28" s="7">
        <v>313</v>
      </c>
      <c r="D28" s="28">
        <f>'[1]Bilans stanja'!F54</f>
        <v>12042537</v>
      </c>
      <c r="E28" s="28">
        <v>12777449</v>
      </c>
      <c r="G28" s="31"/>
      <c r="H28" s="31"/>
    </row>
    <row r="29" spans="1:5" ht="12.75">
      <c r="A29" s="7">
        <v>14</v>
      </c>
      <c r="B29" s="2" t="s">
        <v>84</v>
      </c>
      <c r="C29" s="7">
        <v>314</v>
      </c>
      <c r="D29" s="28">
        <f>SUM('[1]Bilans stanja'!E54)</f>
        <v>11971279</v>
      </c>
      <c r="E29" s="28">
        <v>13108668</v>
      </c>
    </row>
    <row r="30" spans="1:5" ht="12.75">
      <c r="A30" s="7">
        <v>15</v>
      </c>
      <c r="B30" s="25" t="s">
        <v>85</v>
      </c>
      <c r="C30" s="7">
        <v>315</v>
      </c>
      <c r="D30" s="28"/>
      <c r="E30" s="28"/>
    </row>
    <row r="31" spans="1:5" ht="12.75">
      <c r="A31" s="7">
        <v>16</v>
      </c>
      <c r="B31" s="2" t="s">
        <v>89</v>
      </c>
      <c r="C31" s="7">
        <v>316</v>
      </c>
      <c r="D31" s="28">
        <v>74277342</v>
      </c>
      <c r="E31" s="28">
        <v>81087727</v>
      </c>
    </row>
    <row r="32" spans="1:5" ht="12.75">
      <c r="A32" s="7">
        <v>17</v>
      </c>
      <c r="B32" s="2" t="s">
        <v>86</v>
      </c>
      <c r="C32" s="7">
        <v>317</v>
      </c>
      <c r="D32" s="28"/>
      <c r="E32" s="28"/>
    </row>
    <row r="33" spans="1:5" ht="12.75">
      <c r="A33" s="7">
        <v>18</v>
      </c>
      <c r="B33" s="2" t="s">
        <v>87</v>
      </c>
      <c r="C33" s="7">
        <v>318</v>
      </c>
      <c r="D33" s="28">
        <v>1060614</v>
      </c>
      <c r="E33" s="28">
        <v>2207277</v>
      </c>
    </row>
    <row r="34" spans="1:5" ht="12.75">
      <c r="A34" s="7">
        <v>19</v>
      </c>
      <c r="B34" s="3" t="s">
        <v>88</v>
      </c>
      <c r="C34" s="7">
        <v>319</v>
      </c>
      <c r="D34" s="28">
        <f>D31+D32-D33</f>
        <v>73216728</v>
      </c>
      <c r="E34" s="28">
        <f>E31+E32-E33</f>
        <v>78880450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1" t="s">
        <v>134</v>
      </c>
      <c r="B37" s="322" t="s">
        <v>135</v>
      </c>
      <c r="C37" s="322"/>
      <c r="D37" s="323" t="s">
        <v>339</v>
      </c>
      <c r="E37" s="324"/>
      <c r="F37" s="4"/>
      <c r="G37" s="4"/>
      <c r="H37" s="4"/>
      <c r="I37" s="4"/>
      <c r="J37" s="4"/>
    </row>
    <row r="38" spans="1:10" ht="12.75">
      <c r="A38" s="4" t="s">
        <v>517</v>
      </c>
      <c r="F38" s="4"/>
      <c r="G38" s="4"/>
      <c r="H38" s="4"/>
      <c r="I38" s="4"/>
      <c r="J38" s="4"/>
    </row>
    <row r="39" spans="2:10" ht="12.75">
      <c r="B39" s="45"/>
      <c r="D39" s="46"/>
      <c r="E39" s="47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4">
      <selection activeCell="H23" sqref="H23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  <col min="8" max="8" width="9.7109375" style="0" bestFit="1" customWidth="1"/>
  </cols>
  <sheetData>
    <row r="1" spans="1:2" ht="12.75">
      <c r="A1" s="4" t="s">
        <v>437</v>
      </c>
      <c r="B1" s="4"/>
    </row>
    <row r="2" spans="1:2" ht="12.75">
      <c r="A2" s="4" t="s">
        <v>436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7" ht="12.75">
      <c r="B7" s="83"/>
    </row>
    <row r="8" spans="1:5" ht="12.75">
      <c r="A8" s="325" t="s">
        <v>13</v>
      </c>
      <c r="B8" s="325"/>
      <c r="C8" s="325"/>
      <c r="D8" s="325"/>
      <c r="E8" s="325"/>
    </row>
    <row r="9" spans="1:5" ht="12.75">
      <c r="A9" s="326" t="s">
        <v>375</v>
      </c>
      <c r="B9" s="326"/>
      <c r="C9" s="326"/>
      <c r="D9" s="326"/>
      <c r="E9" s="326"/>
    </row>
    <row r="10" spans="1:5" ht="12.75">
      <c r="A10" s="330" t="s">
        <v>518</v>
      </c>
      <c r="B10" s="331"/>
      <c r="C10" s="331"/>
      <c r="D10" s="331"/>
      <c r="E10" s="331"/>
    </row>
    <row r="11" ht="12.75">
      <c r="E11" s="4"/>
    </row>
    <row r="12" spans="1:5" ht="12.75" customHeight="1">
      <c r="A12" s="329"/>
      <c r="B12" s="328" t="s">
        <v>90</v>
      </c>
      <c r="C12" s="334" t="s">
        <v>1</v>
      </c>
      <c r="D12" s="332" t="s">
        <v>91</v>
      </c>
      <c r="E12" s="333"/>
    </row>
    <row r="13" spans="1:5" ht="12.75">
      <c r="A13" s="329"/>
      <c r="B13" s="328"/>
      <c r="C13" s="335"/>
      <c r="D13" s="69" t="s">
        <v>2</v>
      </c>
      <c r="E13" s="69" t="s">
        <v>3</v>
      </c>
    </row>
    <row r="14" spans="1:5" ht="12.75">
      <c r="A14" s="55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55"/>
      <c r="B15" s="39" t="s">
        <v>378</v>
      </c>
      <c r="C15" s="7">
        <v>401</v>
      </c>
      <c r="D15" s="35">
        <f>SUM(D16+D17+D18+D19+D20)</f>
        <v>313101</v>
      </c>
      <c r="E15" s="35">
        <f>SUM(E16:E20)</f>
        <v>836774</v>
      </c>
    </row>
    <row r="16" spans="1:5" ht="12.75">
      <c r="A16" s="55"/>
      <c r="B16" s="3" t="s">
        <v>14</v>
      </c>
      <c r="C16" s="7">
        <v>402</v>
      </c>
      <c r="D16" s="58"/>
      <c r="E16" s="58">
        <v>474033</v>
      </c>
    </row>
    <row r="17" spans="1:5" ht="12.75">
      <c r="A17" s="55"/>
      <c r="B17" s="3" t="s">
        <v>376</v>
      </c>
      <c r="C17" s="7">
        <v>403</v>
      </c>
      <c r="D17" s="44">
        <v>104383</v>
      </c>
      <c r="E17" s="44">
        <v>137343</v>
      </c>
    </row>
    <row r="18" spans="1:5" ht="12.75">
      <c r="A18" s="55"/>
      <c r="B18" s="3" t="s">
        <v>15</v>
      </c>
      <c r="C18" s="7">
        <v>404</v>
      </c>
      <c r="D18" s="44">
        <v>43297</v>
      </c>
      <c r="E18" s="44">
        <v>30382</v>
      </c>
    </row>
    <row r="19" spans="1:5" ht="12.75">
      <c r="A19" s="55"/>
      <c r="B19" s="54" t="s">
        <v>16</v>
      </c>
      <c r="C19" s="7">
        <v>405</v>
      </c>
      <c r="D19" s="44"/>
      <c r="E19" s="44"/>
    </row>
    <row r="20" spans="1:5" ht="12.75">
      <c r="A20" s="55"/>
      <c r="B20" s="3" t="s">
        <v>17</v>
      </c>
      <c r="C20" s="7">
        <v>406</v>
      </c>
      <c r="D20" s="44">
        <v>165421</v>
      </c>
      <c r="E20" s="44">
        <v>195016</v>
      </c>
    </row>
    <row r="21" spans="1:5" ht="12.75">
      <c r="A21" s="55"/>
      <c r="B21" s="65" t="s">
        <v>377</v>
      </c>
      <c r="C21" s="66">
        <v>407</v>
      </c>
      <c r="D21" s="67">
        <f>SUM(D22+D23+D24+D25+D26+D27+D28+D29+D30+D31+D32)</f>
        <v>286806</v>
      </c>
      <c r="E21" s="67">
        <f>SUM(E22:E32)</f>
        <v>43182</v>
      </c>
    </row>
    <row r="22" spans="1:5" ht="12.75">
      <c r="A22" s="55"/>
      <c r="B22" s="3" t="s">
        <v>18</v>
      </c>
      <c r="C22" s="7">
        <v>408</v>
      </c>
      <c r="D22" s="44">
        <v>103973</v>
      </c>
      <c r="E22" s="44"/>
    </row>
    <row r="23" spans="1:5" ht="12.75">
      <c r="A23" s="55"/>
      <c r="B23" s="3" t="s">
        <v>19</v>
      </c>
      <c r="C23" s="7">
        <v>409</v>
      </c>
      <c r="D23" s="44"/>
      <c r="E23" s="44"/>
    </row>
    <row r="24" spans="1:5" ht="12.75">
      <c r="A24" s="55"/>
      <c r="B24" s="3" t="s">
        <v>20</v>
      </c>
      <c r="C24" s="7">
        <v>410</v>
      </c>
      <c r="D24" s="44"/>
      <c r="E24" s="44">
        <v>0</v>
      </c>
    </row>
    <row r="25" spans="1:5" ht="12.75">
      <c r="A25" s="55"/>
      <c r="B25" s="3" t="s">
        <v>21</v>
      </c>
      <c r="C25" s="7">
        <v>411</v>
      </c>
      <c r="D25" s="44">
        <v>170000</v>
      </c>
      <c r="E25" s="44">
        <v>25000</v>
      </c>
    </row>
    <row r="26" spans="1:5" ht="12.75">
      <c r="A26" s="55"/>
      <c r="B26" s="3" t="s">
        <v>22</v>
      </c>
      <c r="C26" s="7">
        <v>412</v>
      </c>
      <c r="D26" s="44"/>
      <c r="E26" s="44"/>
    </row>
    <row r="27" spans="1:5" ht="12.75">
      <c r="A27" s="55"/>
      <c r="B27" s="3" t="s">
        <v>23</v>
      </c>
      <c r="C27" s="7">
        <v>413</v>
      </c>
      <c r="D27" s="44">
        <v>199</v>
      </c>
      <c r="E27" s="44">
        <v>696</v>
      </c>
    </row>
    <row r="28" spans="1:5" ht="12.75">
      <c r="A28" s="55"/>
      <c r="B28" s="3" t="s">
        <v>24</v>
      </c>
      <c r="C28" s="7">
        <v>414</v>
      </c>
      <c r="D28" s="44">
        <v>2340</v>
      </c>
      <c r="E28" s="44"/>
    </row>
    <row r="29" spans="1:5" ht="12.75">
      <c r="A29" s="55"/>
      <c r="B29" s="3" t="s">
        <v>25</v>
      </c>
      <c r="C29" s="7">
        <v>415</v>
      </c>
      <c r="D29" s="44">
        <v>7337</v>
      </c>
      <c r="E29" s="44">
        <v>7975</v>
      </c>
    </row>
    <row r="30" spans="1:5" ht="12.75">
      <c r="A30" s="55"/>
      <c r="B30" s="3" t="s">
        <v>26</v>
      </c>
      <c r="C30" s="57">
        <v>416</v>
      </c>
      <c r="D30" s="44">
        <f>2421+535+1</f>
        <v>2957</v>
      </c>
      <c r="E30" s="44">
        <v>9511</v>
      </c>
    </row>
    <row r="31" spans="1:5" ht="12.75">
      <c r="A31" s="55"/>
      <c r="B31" s="3" t="s">
        <v>27</v>
      </c>
      <c r="C31" s="7">
        <v>417</v>
      </c>
      <c r="D31" s="44"/>
      <c r="E31" s="44"/>
    </row>
    <row r="32" spans="1:5" ht="12.75">
      <c r="A32" s="55"/>
      <c r="B32" s="3" t="s">
        <v>28</v>
      </c>
      <c r="C32" s="7">
        <v>418</v>
      </c>
      <c r="D32" s="44"/>
      <c r="E32" s="44"/>
    </row>
    <row r="33" spans="1:5" ht="13.5" customHeight="1">
      <c r="A33" s="55"/>
      <c r="B33" s="68" t="s">
        <v>379</v>
      </c>
      <c r="C33" s="66">
        <v>419</v>
      </c>
      <c r="D33" s="67">
        <f>D15-D21</f>
        <v>26295</v>
      </c>
      <c r="E33" s="67">
        <f>E15-E21</f>
        <v>793592</v>
      </c>
    </row>
    <row r="34" spans="1:5" ht="12.75">
      <c r="A34" s="55"/>
      <c r="B34" s="84" t="s">
        <v>380</v>
      </c>
      <c r="C34" s="66">
        <v>420</v>
      </c>
      <c r="D34" s="67">
        <v>0</v>
      </c>
      <c r="E34" s="67">
        <v>0</v>
      </c>
    </row>
    <row r="35" spans="1:5" ht="22.5">
      <c r="A35" s="55"/>
      <c r="B35" s="68" t="s">
        <v>381</v>
      </c>
      <c r="C35" s="7">
        <v>421</v>
      </c>
      <c r="D35" s="37"/>
      <c r="E35" s="37">
        <f>E36+E38</f>
        <v>0</v>
      </c>
    </row>
    <row r="36" spans="1:5" ht="12.75">
      <c r="A36" s="55"/>
      <c r="B36" s="3" t="s">
        <v>382</v>
      </c>
      <c r="C36" s="7">
        <v>422</v>
      </c>
      <c r="D36" s="44"/>
      <c r="E36" s="44"/>
    </row>
    <row r="37" spans="1:5" ht="22.5">
      <c r="A37" s="55"/>
      <c r="B37" s="158" t="s">
        <v>433</v>
      </c>
      <c r="C37" s="7"/>
      <c r="D37" s="44"/>
      <c r="E37" s="44"/>
    </row>
    <row r="38" spans="1:5" ht="12.75">
      <c r="A38" s="55"/>
      <c r="B38" s="3" t="s">
        <v>383</v>
      </c>
      <c r="C38" s="7">
        <v>423</v>
      </c>
      <c r="D38" s="58"/>
      <c r="E38" s="58"/>
    </row>
    <row r="39" spans="1:5" ht="12.75">
      <c r="A39" s="55"/>
      <c r="B39" s="50" t="s">
        <v>384</v>
      </c>
      <c r="C39" s="7">
        <v>424</v>
      </c>
      <c r="D39" s="59">
        <f>D40+D41+D42+D43</f>
        <v>172739</v>
      </c>
      <c r="E39" s="59">
        <f>SUM(E40:E43)</f>
        <v>342680</v>
      </c>
    </row>
    <row r="40" spans="1:5" ht="12.75">
      <c r="A40" s="55"/>
      <c r="B40" s="3" t="s">
        <v>385</v>
      </c>
      <c r="C40" s="57">
        <v>425</v>
      </c>
      <c r="D40" s="44"/>
      <c r="E40" s="44"/>
    </row>
    <row r="41" spans="1:5" ht="12.75">
      <c r="A41" s="55"/>
      <c r="B41" s="3" t="s">
        <v>29</v>
      </c>
      <c r="C41" s="7">
        <v>426</v>
      </c>
      <c r="D41" s="44">
        <v>172739</v>
      </c>
      <c r="E41" s="44">
        <v>342680</v>
      </c>
    </row>
    <row r="42" spans="1:5" ht="12.75">
      <c r="A42" s="55"/>
      <c r="B42" s="54" t="s">
        <v>386</v>
      </c>
      <c r="C42" s="7">
        <v>427</v>
      </c>
      <c r="D42" s="44"/>
      <c r="E42" s="44"/>
    </row>
    <row r="43" spans="1:5" ht="12.75">
      <c r="A43" s="55"/>
      <c r="B43" s="3" t="s">
        <v>387</v>
      </c>
      <c r="C43" s="7">
        <v>428</v>
      </c>
      <c r="D43" s="44"/>
      <c r="E43" s="44"/>
    </row>
    <row r="44" spans="1:5" ht="22.5">
      <c r="A44" s="55"/>
      <c r="B44" s="158" t="s">
        <v>434</v>
      </c>
      <c r="C44" s="7"/>
      <c r="D44" s="44"/>
      <c r="E44" s="44"/>
    </row>
    <row r="45" spans="1:5" ht="12.75">
      <c r="A45" s="55"/>
      <c r="B45" s="50" t="s">
        <v>388</v>
      </c>
      <c r="C45" s="7">
        <v>429</v>
      </c>
      <c r="D45" s="44"/>
      <c r="E45" s="44"/>
    </row>
    <row r="46" spans="1:5" ht="12.75">
      <c r="A46" s="55"/>
      <c r="B46" s="50" t="s">
        <v>389</v>
      </c>
      <c r="C46" s="7">
        <v>430</v>
      </c>
      <c r="D46" s="44"/>
      <c r="E46" s="44">
        <f>E39-E35</f>
        <v>342680</v>
      </c>
    </row>
    <row r="47" spans="1:5" ht="12.75">
      <c r="A47" s="55"/>
      <c r="B47" s="39" t="s">
        <v>30</v>
      </c>
      <c r="C47" s="7">
        <v>431</v>
      </c>
      <c r="D47" s="58">
        <f>SUM(D15)</f>
        <v>313101</v>
      </c>
      <c r="E47" s="58">
        <f>E15+E35</f>
        <v>836774</v>
      </c>
    </row>
    <row r="48" spans="1:5" ht="12.75">
      <c r="A48" s="55"/>
      <c r="B48" s="39" t="s">
        <v>31</v>
      </c>
      <c r="C48" s="7">
        <v>432</v>
      </c>
      <c r="D48" s="58">
        <f>SUM(D21+D39)</f>
        <v>459545</v>
      </c>
      <c r="E48" s="58">
        <f>E21+E39</f>
        <v>385862</v>
      </c>
    </row>
    <row r="49" spans="1:5" ht="12.75">
      <c r="A49" s="55"/>
      <c r="B49" s="39" t="s">
        <v>32</v>
      </c>
      <c r="C49" s="7">
        <v>433</v>
      </c>
      <c r="D49" s="58"/>
      <c r="E49" s="58">
        <f>E47-E48</f>
        <v>450912</v>
      </c>
    </row>
    <row r="50" spans="1:5" ht="12.75">
      <c r="A50" s="55"/>
      <c r="B50" s="39" t="s">
        <v>33</v>
      </c>
      <c r="C50" s="57">
        <v>434</v>
      </c>
      <c r="D50" s="58">
        <f>D48-D47</f>
        <v>146444</v>
      </c>
      <c r="E50" s="58"/>
    </row>
    <row r="51" spans="1:5" ht="12.75">
      <c r="A51" s="55"/>
      <c r="B51" s="68" t="s">
        <v>34</v>
      </c>
      <c r="C51" s="7">
        <v>435</v>
      </c>
      <c r="D51" s="58">
        <f>'[1]Bilans stanja'!F14</f>
        <v>1194737</v>
      </c>
      <c r="E51" s="58">
        <v>347874</v>
      </c>
    </row>
    <row r="52" spans="1:5" ht="12.75">
      <c r="A52" s="55"/>
      <c r="B52" s="26" t="s">
        <v>35</v>
      </c>
      <c r="C52" s="7">
        <v>436</v>
      </c>
      <c r="D52" s="58"/>
      <c r="E52" s="58"/>
    </row>
    <row r="53" spans="2:5" ht="16.5" customHeight="1">
      <c r="B53" s="56" t="s">
        <v>36</v>
      </c>
      <c r="C53" s="7">
        <v>437</v>
      </c>
      <c r="D53" s="42"/>
      <c r="E53" s="42"/>
    </row>
    <row r="54" spans="2:8" ht="22.5">
      <c r="B54" s="39" t="s">
        <v>37</v>
      </c>
      <c r="C54" s="7">
        <v>438</v>
      </c>
      <c r="D54" s="28">
        <f>D51-D50</f>
        <v>1048293</v>
      </c>
      <c r="E54" s="28">
        <f>SUM(E51+E49-E50+E52-E53)</f>
        <v>798786</v>
      </c>
      <c r="H54" s="31"/>
    </row>
    <row r="55" spans="2:8" ht="12.75">
      <c r="B55" s="4"/>
      <c r="G55" s="161"/>
      <c r="H55" s="31"/>
    </row>
    <row r="56" spans="1:9" ht="33.75" customHeight="1">
      <c r="A56" s="4"/>
      <c r="B56" s="327" t="s">
        <v>192</v>
      </c>
      <c r="C56" s="327"/>
      <c r="D56" s="324" t="s">
        <v>339</v>
      </c>
      <c r="E56" s="324"/>
      <c r="F56" s="4"/>
      <c r="G56" s="72"/>
      <c r="H56" s="4"/>
      <c r="I56" s="4"/>
    </row>
    <row r="57" spans="1:9" ht="12.75">
      <c r="A57" s="4"/>
      <c r="B57" s="4" t="s">
        <v>517</v>
      </c>
      <c r="C57" s="73" t="s">
        <v>193</v>
      </c>
      <c r="F57" s="4"/>
      <c r="G57" s="4"/>
      <c r="H57" s="4"/>
      <c r="I57" s="4"/>
    </row>
    <row r="58" spans="4:9" ht="12.75">
      <c r="D58" s="46"/>
      <c r="E58" s="47"/>
      <c r="F58" s="4"/>
      <c r="G58" s="4"/>
      <c r="H58" s="4"/>
      <c r="I58" s="4"/>
    </row>
    <row r="59" spans="4:9" ht="12.75">
      <c r="D59" s="40"/>
      <c r="E59" s="41"/>
      <c r="F59" s="4"/>
      <c r="G59" s="4"/>
      <c r="H59" s="4"/>
      <c r="I59" s="4"/>
    </row>
    <row r="64" ht="12.75">
      <c r="D64" s="31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437</v>
      </c>
      <c r="B1" s="4"/>
    </row>
    <row r="2" spans="1:2" ht="12.75">
      <c r="A2" s="4" t="s">
        <v>436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325" t="s">
        <v>390</v>
      </c>
      <c r="B8" s="325"/>
      <c r="C8" s="325"/>
      <c r="D8" s="325"/>
      <c r="E8" s="325"/>
    </row>
    <row r="9" spans="1:5" ht="12.75">
      <c r="A9" s="325" t="s">
        <v>519</v>
      </c>
      <c r="B9" s="325"/>
      <c r="C9" s="325"/>
      <c r="D9" s="325"/>
      <c r="E9" s="325"/>
    </row>
    <row r="10" spans="2:4" ht="12.75">
      <c r="B10" s="336"/>
      <c r="C10" s="336"/>
      <c r="D10" s="336"/>
    </row>
    <row r="11" ht="12.75">
      <c r="E11" s="4" t="s">
        <v>9</v>
      </c>
    </row>
    <row r="12" spans="1:5" ht="22.5">
      <c r="A12" s="6" t="s">
        <v>78</v>
      </c>
      <c r="B12" s="6" t="s">
        <v>92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7" t="s">
        <v>5</v>
      </c>
      <c r="B14" s="25" t="s">
        <v>94</v>
      </c>
      <c r="C14" s="7">
        <v>501</v>
      </c>
      <c r="D14" s="24"/>
      <c r="E14" s="64"/>
    </row>
    <row r="15" spans="1:5" ht="12.75">
      <c r="A15" s="7">
        <v>1</v>
      </c>
      <c r="B15" s="2" t="s">
        <v>95</v>
      </c>
      <c r="C15" s="7">
        <v>502</v>
      </c>
      <c r="D15" s="28">
        <f>'izvj. o promjenama neto imovine'!D28</f>
        <v>12042537</v>
      </c>
      <c r="E15" s="28">
        <f>'izvj. o promjenama neto imovine'!E28</f>
        <v>12777449</v>
      </c>
    </row>
    <row r="16" spans="1:5" ht="12.75">
      <c r="A16" s="7">
        <v>2</v>
      </c>
      <c r="B16" s="2" t="s">
        <v>89</v>
      </c>
      <c r="C16" s="7">
        <v>503</v>
      </c>
      <c r="D16" s="28">
        <v>74277342</v>
      </c>
      <c r="E16" s="28">
        <v>81087727</v>
      </c>
    </row>
    <row r="17" spans="1:5" ht="17.25" customHeight="1">
      <c r="A17" s="7">
        <v>3</v>
      </c>
      <c r="B17" s="3" t="s">
        <v>96</v>
      </c>
      <c r="C17" s="7">
        <v>504</v>
      </c>
      <c r="D17" s="23">
        <f>SUM(D15/D16)</f>
        <v>0.16212934760104905</v>
      </c>
      <c r="E17" s="23">
        <v>0.16</v>
      </c>
    </row>
    <row r="18" spans="1:5" ht="12.75">
      <c r="A18" s="60" t="s">
        <v>4</v>
      </c>
      <c r="B18" s="25" t="s">
        <v>97</v>
      </c>
      <c r="C18" s="7">
        <v>505</v>
      </c>
      <c r="D18" s="28"/>
      <c r="E18" s="28"/>
    </row>
    <row r="19" spans="1:5" ht="15" customHeight="1">
      <c r="A19" s="8">
        <v>1</v>
      </c>
      <c r="B19" s="3" t="s">
        <v>98</v>
      </c>
      <c r="C19" s="7">
        <v>506</v>
      </c>
      <c r="D19" s="28">
        <f>SUM('[1]Bilans stanja'!E54)</f>
        <v>11971279</v>
      </c>
      <c r="E19" s="28">
        <f>'izvj. o promjenama neto imovine'!E29</f>
        <v>13108668</v>
      </c>
    </row>
    <row r="20" spans="1:5" ht="12.75">
      <c r="A20" s="8">
        <v>2</v>
      </c>
      <c r="B20" s="10" t="s">
        <v>88</v>
      </c>
      <c r="C20" s="7">
        <v>507</v>
      </c>
      <c r="D20" s="28">
        <v>73216728</v>
      </c>
      <c r="E20" s="28">
        <v>78880450</v>
      </c>
    </row>
    <row r="21" spans="1:5" ht="12.75">
      <c r="A21" s="8">
        <v>3</v>
      </c>
      <c r="B21" s="2" t="s">
        <v>99</v>
      </c>
      <c r="C21" s="7">
        <v>508</v>
      </c>
      <c r="D21" s="23">
        <f>SUM(D19/D20)</f>
        <v>0.1635046979974303</v>
      </c>
      <c r="E21" s="23">
        <f>E19/E20</f>
        <v>0.1661839910903145</v>
      </c>
    </row>
    <row r="22" spans="1:5" ht="12.75">
      <c r="A22" s="60" t="s">
        <v>93</v>
      </c>
      <c r="B22" s="25" t="s">
        <v>100</v>
      </c>
      <c r="C22" s="7">
        <v>509</v>
      </c>
      <c r="D22" s="28"/>
      <c r="E22" s="28"/>
    </row>
    <row r="23" spans="1:5" ht="12.75">
      <c r="A23" s="8">
        <v>1</v>
      </c>
      <c r="B23" s="2" t="s">
        <v>101</v>
      </c>
      <c r="C23" s="7">
        <v>510</v>
      </c>
      <c r="D23" s="194">
        <v>0.014</v>
      </c>
      <c r="E23" s="194">
        <v>0.03</v>
      </c>
    </row>
    <row r="24" spans="1:5" ht="12.75">
      <c r="A24" s="8">
        <v>2</v>
      </c>
      <c r="B24" s="2" t="s">
        <v>102</v>
      </c>
      <c r="C24" s="7">
        <v>511</v>
      </c>
      <c r="D24" s="194">
        <v>0</v>
      </c>
      <c r="E24" s="194">
        <v>0</v>
      </c>
    </row>
    <row r="25" spans="1:5" ht="12.75">
      <c r="A25" s="8">
        <v>3</v>
      </c>
      <c r="B25" s="2" t="s">
        <v>103</v>
      </c>
      <c r="C25" s="7">
        <v>512</v>
      </c>
      <c r="D25" s="194">
        <v>0</v>
      </c>
      <c r="E25" s="194">
        <v>0</v>
      </c>
    </row>
    <row r="26" spans="1:5" ht="12.75">
      <c r="A26" s="8">
        <v>4</v>
      </c>
      <c r="B26" s="2" t="s">
        <v>104</v>
      </c>
      <c r="C26" s="7">
        <v>513</v>
      </c>
      <c r="D26" s="194">
        <v>0</v>
      </c>
      <c r="E26" s="194">
        <v>2.39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134</v>
      </c>
      <c r="B28" s="322" t="s">
        <v>135</v>
      </c>
      <c r="C28" s="322"/>
      <c r="D28" s="323" t="s">
        <v>339</v>
      </c>
      <c r="E28" s="324"/>
      <c r="F28" s="4"/>
      <c r="G28" s="4"/>
      <c r="H28" s="4"/>
      <c r="I28" s="4"/>
      <c r="J28" s="4"/>
    </row>
    <row r="29" spans="1:10" ht="12.75">
      <c r="A29" s="4" t="s">
        <v>520</v>
      </c>
      <c r="F29" s="4"/>
      <c r="G29" s="4"/>
      <c r="H29" s="4"/>
      <c r="I29" s="4"/>
      <c r="J29" s="4"/>
    </row>
    <row r="30" spans="2:10" ht="12.75">
      <c r="B30" s="15"/>
      <c r="D30" s="46"/>
      <c r="E30" s="47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36"/>
      <c r="E49" s="336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28125" style="0" customWidth="1"/>
    <col min="2" max="2" width="33.421875" style="0" customWidth="1"/>
    <col min="3" max="3" width="19.00390625" style="0" customWidth="1"/>
    <col min="4" max="4" width="21.8515625" style="0" customWidth="1"/>
    <col min="5" max="5" width="1.421875" style="0" customWidth="1"/>
  </cols>
  <sheetData>
    <row r="1" spans="1:2" ht="12.75">
      <c r="A1" s="4" t="s">
        <v>437</v>
      </c>
      <c r="B1" s="4"/>
    </row>
    <row r="2" spans="1:2" ht="12.75">
      <c r="A2" s="4" t="s">
        <v>436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325" t="s">
        <v>41</v>
      </c>
      <c r="B8" s="325"/>
      <c r="C8" s="325"/>
      <c r="D8" s="325"/>
      <c r="E8" s="18"/>
      <c r="F8" s="18"/>
      <c r="G8" s="18"/>
    </row>
    <row r="9" spans="1:7" ht="12.75">
      <c r="A9" s="74" t="s">
        <v>391</v>
      </c>
      <c r="B9" s="74"/>
      <c r="C9" s="74"/>
      <c r="D9" s="74"/>
      <c r="E9" s="18"/>
      <c r="F9" s="18"/>
      <c r="G9" s="18"/>
    </row>
    <row r="10" spans="1:4" ht="12.75">
      <c r="A10" s="337" t="s">
        <v>512</v>
      </c>
      <c r="B10" s="337"/>
      <c r="C10" s="337"/>
      <c r="D10" s="337"/>
    </row>
    <row r="12" spans="1:4" ht="36.75" customHeight="1">
      <c r="A12" s="6" t="s">
        <v>78</v>
      </c>
      <c r="B12" s="6" t="s">
        <v>90</v>
      </c>
      <c r="C12" s="6" t="s">
        <v>107</v>
      </c>
      <c r="D12" s="6" t="s">
        <v>113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115</v>
      </c>
      <c r="C14" s="30">
        <v>8992294</v>
      </c>
      <c r="D14" s="29">
        <f>SUM(C14*100/C20)</f>
        <v>70.17224021688382</v>
      </c>
    </row>
    <row r="15" spans="1:4" ht="12.75">
      <c r="A15" s="8">
        <v>2</v>
      </c>
      <c r="B15" s="2" t="s">
        <v>116</v>
      </c>
      <c r="C15" s="30">
        <v>2575656</v>
      </c>
      <c r="D15" s="29">
        <f>SUM(C15*100/C20)</f>
        <v>20.099381931691525</v>
      </c>
    </row>
    <row r="16" spans="1:4" ht="12.75">
      <c r="A16" s="8">
        <v>3</v>
      </c>
      <c r="B16" s="2" t="s">
        <v>108</v>
      </c>
      <c r="C16" s="30"/>
      <c r="D16" s="29">
        <f>SUM(C16*100/C20)</f>
        <v>0</v>
      </c>
    </row>
    <row r="17" spans="1:4" ht="12.75">
      <c r="A17" s="8">
        <v>4</v>
      </c>
      <c r="B17" s="2" t="s">
        <v>6</v>
      </c>
      <c r="C17" s="30"/>
      <c r="D17" s="29"/>
    </row>
    <row r="18" spans="1:4" ht="12.75">
      <c r="A18" s="8">
        <v>5</v>
      </c>
      <c r="B18" s="2" t="s">
        <v>117</v>
      </c>
      <c r="C18" s="30">
        <v>1048293</v>
      </c>
      <c r="D18" s="29">
        <f>SUM(C18*100/C20)</f>
        <v>8.18045631222442</v>
      </c>
    </row>
    <row r="19" spans="1:4" ht="12.75">
      <c r="A19" s="8">
        <v>6</v>
      </c>
      <c r="B19" s="75" t="s">
        <v>392</v>
      </c>
      <c r="C19" s="30">
        <v>198360</v>
      </c>
      <c r="D19" s="29">
        <f>SUM(C19*100/C20)</f>
        <v>1.547921539200239</v>
      </c>
    </row>
    <row r="20" spans="1:4" ht="12.75">
      <c r="A20" s="1"/>
      <c r="B20" s="2" t="s">
        <v>114</v>
      </c>
      <c r="C20" s="30">
        <f>SUM(C14+C15+C16+C17+C18+C19)</f>
        <v>12814603</v>
      </c>
      <c r="D20" s="29">
        <f>SUM(D14:D19)</f>
        <v>100.00000000000001</v>
      </c>
    </row>
    <row r="22" ht="12.75">
      <c r="B22" s="4"/>
    </row>
    <row r="23" spans="1:10" ht="26.25" customHeight="1">
      <c r="A23" s="4" t="s">
        <v>134</v>
      </c>
      <c r="B23" s="322" t="s">
        <v>194</v>
      </c>
      <c r="C23" s="322"/>
      <c r="D23" s="323" t="s">
        <v>339</v>
      </c>
      <c r="E23" s="324"/>
      <c r="F23" s="4"/>
      <c r="G23" s="4"/>
      <c r="H23" s="4"/>
      <c r="I23" s="4"/>
      <c r="J23" s="4"/>
    </row>
    <row r="24" spans="1:10" ht="12.75">
      <c r="A24" s="4" t="s">
        <v>521</v>
      </c>
      <c r="F24" s="4"/>
      <c r="G24" s="4"/>
      <c r="H24" s="4"/>
      <c r="I24" s="4"/>
      <c r="J24" s="4"/>
    </row>
    <row r="25" spans="3:10" ht="12.75">
      <c r="C25" s="62"/>
      <c r="D25" s="46"/>
      <c r="E25" s="47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55">
      <selection activeCell="J47" sqref="J47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  <col min="11" max="11" width="12.28125" style="0" bestFit="1" customWidth="1"/>
  </cols>
  <sheetData>
    <row r="1" spans="1:2" ht="12.75">
      <c r="A1" s="4" t="s">
        <v>437</v>
      </c>
      <c r="B1" s="4"/>
    </row>
    <row r="2" spans="1:2" ht="12.75">
      <c r="A2" s="4" t="s">
        <v>436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7" ht="12.75">
      <c r="B5" s="4"/>
      <c r="C5" s="4"/>
      <c r="G5" s="70"/>
    </row>
    <row r="6" spans="1:7" ht="12.75">
      <c r="A6" s="4"/>
      <c r="B6" s="4"/>
      <c r="G6" s="70"/>
    </row>
    <row r="7" spans="1:2" ht="12.75">
      <c r="A7" s="4"/>
      <c r="B7" s="4"/>
    </row>
    <row r="8" spans="1:2" ht="12.75">
      <c r="A8" s="70"/>
      <c r="B8" s="70"/>
    </row>
    <row r="9" spans="1:8" ht="12.75">
      <c r="A9" s="337" t="s">
        <v>474</v>
      </c>
      <c r="B9" s="337"/>
      <c r="C9" s="337"/>
      <c r="D9" s="337"/>
      <c r="E9" s="337"/>
      <c r="F9" s="337"/>
      <c r="G9" s="337"/>
      <c r="H9" s="337"/>
    </row>
    <row r="10" spans="1:8" ht="12.75">
      <c r="A10" s="337" t="s">
        <v>512</v>
      </c>
      <c r="B10" s="337"/>
      <c r="C10" s="337"/>
      <c r="D10" s="337"/>
      <c r="E10" s="337"/>
      <c r="F10" s="337"/>
      <c r="G10" s="337"/>
      <c r="H10" s="337"/>
    </row>
    <row r="11" spans="1:8" ht="12.75">
      <c r="A11" s="165"/>
      <c r="B11" s="165"/>
      <c r="C11" s="165"/>
      <c r="D11" s="165"/>
      <c r="E11" s="165"/>
      <c r="F11" s="165"/>
      <c r="G11" s="165"/>
      <c r="H11" s="165"/>
    </row>
    <row r="12" ht="12.75">
      <c r="A12" s="33" t="s">
        <v>475</v>
      </c>
    </row>
    <row r="13" spans="1:8" s="18" customFormat="1" ht="45" customHeight="1">
      <c r="A13" s="167" t="s">
        <v>476</v>
      </c>
      <c r="B13" s="352" t="s">
        <v>477</v>
      </c>
      <c r="C13" s="353"/>
      <c r="D13" s="354"/>
      <c r="E13" s="167" t="s">
        <v>478</v>
      </c>
      <c r="F13" s="167" t="s">
        <v>106</v>
      </c>
      <c r="G13" s="168" t="s">
        <v>479</v>
      </c>
      <c r="H13" s="167" t="s">
        <v>480</v>
      </c>
    </row>
    <row r="14" spans="1:8" ht="12.75">
      <c r="A14" s="169">
        <v>1</v>
      </c>
      <c r="B14" s="355">
        <v>2</v>
      </c>
      <c r="C14" s="356"/>
      <c r="D14" s="357"/>
      <c r="E14" s="169">
        <v>3</v>
      </c>
      <c r="F14" s="169">
        <v>4</v>
      </c>
      <c r="G14" s="170">
        <v>5</v>
      </c>
      <c r="H14" s="169">
        <v>6</v>
      </c>
    </row>
    <row r="15" spans="1:8" ht="12.75">
      <c r="A15" s="169"/>
      <c r="B15" s="345" t="s">
        <v>481</v>
      </c>
      <c r="C15" s="346"/>
      <c r="D15" s="347"/>
      <c r="E15" s="169"/>
      <c r="F15" s="171"/>
      <c r="G15" s="166"/>
      <c r="H15" s="171"/>
    </row>
    <row r="16" spans="1:8" ht="12.75">
      <c r="A16" s="169"/>
      <c r="B16" s="371" t="s">
        <v>298</v>
      </c>
      <c r="C16" s="372"/>
      <c r="D16" s="373"/>
      <c r="E16" s="172"/>
      <c r="F16" s="173"/>
      <c r="G16" s="174"/>
      <c r="H16" s="173"/>
    </row>
    <row r="17" spans="1:8" ht="12.75">
      <c r="A17" s="171" t="s">
        <v>482</v>
      </c>
      <c r="B17" s="368" t="s">
        <v>38</v>
      </c>
      <c r="C17" s="369"/>
      <c r="D17" s="370"/>
      <c r="E17" s="173"/>
      <c r="F17" s="173"/>
      <c r="G17" s="174"/>
      <c r="H17" s="173"/>
    </row>
    <row r="18" spans="1:8" ht="12.75">
      <c r="A18" s="175"/>
      <c r="B18" s="363"/>
      <c r="C18" s="364"/>
      <c r="D18" s="365"/>
      <c r="E18" s="176"/>
      <c r="F18" s="174"/>
      <c r="G18" s="174"/>
      <c r="H18" s="177">
        <f aca="true" t="shared" si="0" ref="H18:H46">G18-F18</f>
        <v>0</v>
      </c>
    </row>
    <row r="19" spans="1:8" ht="12.75">
      <c r="A19" s="175"/>
      <c r="B19" s="363"/>
      <c r="C19" s="366"/>
      <c r="D19" s="367"/>
      <c r="E19" s="176"/>
      <c r="F19" s="174"/>
      <c r="G19" s="174"/>
      <c r="H19" s="178">
        <f t="shared" si="0"/>
        <v>0</v>
      </c>
    </row>
    <row r="20" spans="1:8" ht="12.75">
      <c r="A20" s="179"/>
      <c r="B20" s="342"/>
      <c r="C20" s="343"/>
      <c r="D20" s="344"/>
      <c r="E20" s="71"/>
      <c r="F20" s="180"/>
      <c r="G20" s="180"/>
      <c r="H20" s="178">
        <f t="shared" si="0"/>
        <v>0</v>
      </c>
    </row>
    <row r="21" spans="1:8" ht="12.75">
      <c r="A21" s="169"/>
      <c r="B21" s="352"/>
      <c r="C21" s="364"/>
      <c r="D21" s="365"/>
      <c r="E21" s="57"/>
      <c r="F21" s="171"/>
      <c r="G21" s="166"/>
      <c r="H21" s="173">
        <f t="shared" si="0"/>
        <v>0</v>
      </c>
    </row>
    <row r="22" spans="1:8" ht="12.75" customHeight="1">
      <c r="A22" s="169"/>
      <c r="B22" s="363"/>
      <c r="C22" s="364"/>
      <c r="D22" s="365"/>
      <c r="E22" s="57"/>
      <c r="F22" s="171"/>
      <c r="G22" s="166"/>
      <c r="H22" s="173">
        <f t="shared" si="0"/>
        <v>0</v>
      </c>
    </row>
    <row r="23" spans="1:8" ht="12.75" customHeight="1">
      <c r="A23" s="169"/>
      <c r="B23" s="363"/>
      <c r="C23" s="364"/>
      <c r="D23" s="365"/>
      <c r="E23" s="57"/>
      <c r="F23" s="171"/>
      <c r="G23" s="166"/>
      <c r="H23" s="173">
        <f t="shared" si="0"/>
        <v>0</v>
      </c>
    </row>
    <row r="24" spans="1:8" ht="12.75">
      <c r="A24" s="169"/>
      <c r="B24" s="342" t="s">
        <v>483</v>
      </c>
      <c r="C24" s="343"/>
      <c r="D24" s="344"/>
      <c r="E24" s="169"/>
      <c r="F24" s="169"/>
      <c r="G24" s="170"/>
      <c r="H24" s="173">
        <f t="shared" si="0"/>
        <v>0</v>
      </c>
    </row>
    <row r="25" spans="1:8" ht="12.75">
      <c r="A25" s="169"/>
      <c r="B25" s="345" t="s">
        <v>484</v>
      </c>
      <c r="C25" s="346"/>
      <c r="D25" s="347"/>
      <c r="E25" s="169"/>
      <c r="F25" s="169"/>
      <c r="G25" s="170"/>
      <c r="H25" s="173">
        <f t="shared" si="0"/>
        <v>0</v>
      </c>
    </row>
    <row r="26" spans="1:8" ht="12.75">
      <c r="A26" s="169"/>
      <c r="B26" s="342" t="s">
        <v>38</v>
      </c>
      <c r="C26" s="343"/>
      <c r="D26" s="344"/>
      <c r="E26" s="169"/>
      <c r="F26" s="169"/>
      <c r="G26" s="170"/>
      <c r="H26" s="173">
        <f t="shared" si="0"/>
        <v>0</v>
      </c>
    </row>
    <row r="27" spans="1:8" ht="21.75" customHeight="1">
      <c r="A27" s="169"/>
      <c r="B27" s="342" t="s">
        <v>485</v>
      </c>
      <c r="C27" s="343"/>
      <c r="D27" s="344"/>
      <c r="E27" s="169"/>
      <c r="F27" s="169"/>
      <c r="G27" s="170"/>
      <c r="H27" s="173">
        <f t="shared" si="0"/>
        <v>0</v>
      </c>
    </row>
    <row r="28" spans="1:8" ht="21.75" customHeight="1">
      <c r="A28" s="169"/>
      <c r="B28" s="342" t="s">
        <v>483</v>
      </c>
      <c r="C28" s="343"/>
      <c r="D28" s="344"/>
      <c r="E28" s="169"/>
      <c r="F28" s="169"/>
      <c r="G28" s="170"/>
      <c r="H28" s="173">
        <f t="shared" si="0"/>
        <v>0</v>
      </c>
    </row>
    <row r="29" spans="1:8" ht="25.5" customHeight="1">
      <c r="A29" s="169"/>
      <c r="B29" s="360" t="s">
        <v>486</v>
      </c>
      <c r="C29" s="361"/>
      <c r="D29" s="362"/>
      <c r="E29" s="169"/>
      <c r="F29" s="169"/>
      <c r="G29" s="170"/>
      <c r="H29" s="173">
        <f t="shared" si="0"/>
        <v>0</v>
      </c>
    </row>
    <row r="30" spans="1:8" ht="27.75" customHeight="1">
      <c r="A30" s="169"/>
      <c r="B30" s="360" t="s">
        <v>487</v>
      </c>
      <c r="C30" s="361"/>
      <c r="D30" s="362"/>
      <c r="E30" s="169"/>
      <c r="F30" s="169"/>
      <c r="G30" s="170"/>
      <c r="H30" s="173">
        <f t="shared" si="0"/>
        <v>0</v>
      </c>
    </row>
    <row r="31" spans="1:8" ht="20.25" customHeight="1">
      <c r="A31" s="169"/>
      <c r="B31" s="342" t="s">
        <v>488</v>
      </c>
      <c r="C31" s="343"/>
      <c r="D31" s="344"/>
      <c r="E31" s="169"/>
      <c r="F31" s="169"/>
      <c r="G31" s="170"/>
      <c r="H31" s="173">
        <f t="shared" si="0"/>
        <v>0</v>
      </c>
    </row>
    <row r="32" spans="1:8" ht="21.75" customHeight="1">
      <c r="A32" s="169"/>
      <c r="B32" s="355"/>
      <c r="C32" s="356"/>
      <c r="D32" s="357"/>
      <c r="E32" s="169"/>
      <c r="F32" s="171"/>
      <c r="G32" s="166"/>
      <c r="H32" s="173">
        <f t="shared" si="0"/>
        <v>0</v>
      </c>
    </row>
    <row r="33" spans="1:8" ht="21" customHeight="1">
      <c r="A33" s="169"/>
      <c r="B33" s="348" t="s">
        <v>489</v>
      </c>
      <c r="C33" s="349"/>
      <c r="D33" s="350"/>
      <c r="E33" s="169"/>
      <c r="F33" s="169"/>
      <c r="G33" s="170"/>
      <c r="H33" s="173">
        <f t="shared" si="0"/>
        <v>0</v>
      </c>
    </row>
    <row r="34" spans="1:8" ht="24.75" customHeight="1">
      <c r="A34" s="169"/>
      <c r="B34" s="348" t="s">
        <v>490</v>
      </c>
      <c r="C34" s="349"/>
      <c r="D34" s="350"/>
      <c r="E34" s="169"/>
      <c r="F34" s="169"/>
      <c r="G34" s="170"/>
      <c r="H34" s="173">
        <f t="shared" si="0"/>
        <v>0</v>
      </c>
    </row>
    <row r="35" spans="1:8" ht="22.5" customHeight="1">
      <c r="A35" s="169"/>
      <c r="B35" s="342" t="s">
        <v>491</v>
      </c>
      <c r="C35" s="343"/>
      <c r="D35" s="344"/>
      <c r="E35" s="169"/>
      <c r="F35" s="169"/>
      <c r="G35" s="170"/>
      <c r="H35" s="173">
        <f t="shared" si="0"/>
        <v>0</v>
      </c>
    </row>
    <row r="36" spans="1:8" ht="24.75" customHeight="1">
      <c r="A36" s="169"/>
      <c r="B36" s="342" t="s">
        <v>492</v>
      </c>
      <c r="C36" s="343"/>
      <c r="D36" s="344"/>
      <c r="E36" s="169"/>
      <c r="F36" s="169"/>
      <c r="G36" s="170"/>
      <c r="H36" s="173">
        <f t="shared" si="0"/>
        <v>0</v>
      </c>
    </row>
    <row r="37" spans="1:8" ht="22.5" customHeight="1">
      <c r="A37" s="169"/>
      <c r="B37" s="360" t="s">
        <v>493</v>
      </c>
      <c r="C37" s="361"/>
      <c r="D37" s="362"/>
      <c r="E37" s="169"/>
      <c r="F37" s="169"/>
      <c r="G37" s="170"/>
      <c r="H37" s="173">
        <f t="shared" si="0"/>
        <v>0</v>
      </c>
    </row>
    <row r="38" spans="1:8" ht="23.25" customHeight="1">
      <c r="A38" s="169"/>
      <c r="B38" s="348" t="s">
        <v>494</v>
      </c>
      <c r="C38" s="349"/>
      <c r="D38" s="350"/>
      <c r="E38" s="169"/>
      <c r="F38" s="169"/>
      <c r="G38" s="170"/>
      <c r="H38" s="173">
        <f t="shared" si="0"/>
        <v>0</v>
      </c>
    </row>
    <row r="39" spans="1:8" ht="25.5" customHeight="1">
      <c r="A39" s="169"/>
      <c r="B39" s="348" t="s">
        <v>495</v>
      </c>
      <c r="C39" s="349"/>
      <c r="D39" s="350"/>
      <c r="E39" s="169"/>
      <c r="F39" s="169"/>
      <c r="G39" s="170"/>
      <c r="H39" s="173">
        <f t="shared" si="0"/>
        <v>0</v>
      </c>
    </row>
    <row r="40" spans="1:8" ht="12.75" customHeight="1">
      <c r="A40" s="169"/>
      <c r="B40" s="348" t="s">
        <v>496</v>
      </c>
      <c r="C40" s="349"/>
      <c r="D40" s="350"/>
      <c r="E40" s="169"/>
      <c r="F40" s="169"/>
      <c r="G40" s="170"/>
      <c r="H40" s="173">
        <f t="shared" si="0"/>
        <v>0</v>
      </c>
    </row>
    <row r="41" spans="1:8" ht="12.75" customHeight="1">
      <c r="A41" s="169"/>
      <c r="B41" s="352"/>
      <c r="C41" s="353"/>
      <c r="D41" s="354"/>
      <c r="E41" s="169"/>
      <c r="F41" s="171"/>
      <c r="G41" s="166"/>
      <c r="H41" s="178">
        <f t="shared" si="0"/>
        <v>0</v>
      </c>
    </row>
    <row r="42" spans="1:8" ht="12.75" customHeight="1">
      <c r="A42" s="169"/>
      <c r="B42" s="352"/>
      <c r="C42" s="353"/>
      <c r="D42" s="354"/>
      <c r="E42" s="169"/>
      <c r="F42" s="171"/>
      <c r="G42" s="166"/>
      <c r="H42" s="178">
        <f t="shared" si="0"/>
        <v>0</v>
      </c>
    </row>
    <row r="43" spans="1:8" ht="12.75" customHeight="1">
      <c r="A43" s="169"/>
      <c r="B43" s="352"/>
      <c r="C43" s="353"/>
      <c r="D43" s="354"/>
      <c r="E43" s="169"/>
      <c r="F43" s="171"/>
      <c r="G43" s="166"/>
      <c r="H43" s="178">
        <f t="shared" si="0"/>
        <v>0</v>
      </c>
    </row>
    <row r="44" spans="1:8" ht="12.75" customHeight="1">
      <c r="A44" s="169"/>
      <c r="B44" s="348" t="s">
        <v>497</v>
      </c>
      <c r="C44" s="349"/>
      <c r="D44" s="350"/>
      <c r="E44" s="169"/>
      <c r="F44" s="169"/>
      <c r="G44" s="170"/>
      <c r="H44" s="173">
        <f t="shared" si="0"/>
        <v>0</v>
      </c>
    </row>
    <row r="45" spans="1:8" ht="12.75" customHeight="1">
      <c r="A45" s="169"/>
      <c r="B45" s="348" t="s">
        <v>498</v>
      </c>
      <c r="C45" s="349"/>
      <c r="D45" s="350"/>
      <c r="E45" s="169"/>
      <c r="F45" s="169"/>
      <c r="G45" s="170"/>
      <c r="H45" s="173">
        <f t="shared" si="0"/>
        <v>0</v>
      </c>
    </row>
    <row r="46" spans="1:8" ht="25.5" customHeight="1">
      <c r="A46" s="169"/>
      <c r="B46" s="348" t="s">
        <v>499</v>
      </c>
      <c r="C46" s="349"/>
      <c r="D46" s="350"/>
      <c r="E46" s="169"/>
      <c r="F46" s="169"/>
      <c r="G46" s="170"/>
      <c r="H46" s="173">
        <f t="shared" si="0"/>
        <v>0</v>
      </c>
    </row>
    <row r="47" spans="1:8" ht="24" customHeight="1">
      <c r="A47" s="169"/>
      <c r="B47" s="348" t="s">
        <v>500</v>
      </c>
      <c r="C47" s="349"/>
      <c r="D47" s="350"/>
      <c r="E47" s="173">
        <f>SUM(E18:E46)</f>
        <v>0</v>
      </c>
      <c r="F47" s="173">
        <f>SUM(F18:F46)</f>
        <v>0</v>
      </c>
      <c r="G47" s="173">
        <f>SUM(G18:G46)</f>
        <v>0</v>
      </c>
      <c r="H47" s="173">
        <f>SUM(H18:H46)</f>
        <v>0</v>
      </c>
    </row>
    <row r="48" spans="1:8" ht="12.75" customHeight="1">
      <c r="A48" s="181"/>
      <c r="B48" s="182"/>
      <c r="C48" s="182"/>
      <c r="D48" s="182"/>
      <c r="E48" s="183"/>
      <c r="F48" s="184"/>
      <c r="G48" s="184"/>
      <c r="H48" s="184"/>
    </row>
    <row r="49" spans="1:8" ht="12.75" customHeight="1">
      <c r="A49" s="351" t="s">
        <v>501</v>
      </c>
      <c r="B49" s="351"/>
      <c r="C49" s="351"/>
      <c r="D49" s="351"/>
      <c r="E49" s="351"/>
      <c r="F49" s="351"/>
      <c r="G49" s="351"/>
      <c r="H49" s="351"/>
    </row>
    <row r="50" spans="1:8" ht="30.75" customHeight="1">
      <c r="A50" s="167" t="s">
        <v>476</v>
      </c>
      <c r="B50" s="352" t="s">
        <v>502</v>
      </c>
      <c r="C50" s="353"/>
      <c r="D50" s="354"/>
      <c r="E50" s="167" t="s">
        <v>478</v>
      </c>
      <c r="F50" s="167" t="s">
        <v>106</v>
      </c>
      <c r="G50" s="167" t="s">
        <v>479</v>
      </c>
      <c r="H50" s="167" t="s">
        <v>503</v>
      </c>
    </row>
    <row r="51" spans="1:8" ht="12.75" customHeight="1">
      <c r="A51" s="169">
        <v>1</v>
      </c>
      <c r="B51" s="355">
        <v>2</v>
      </c>
      <c r="C51" s="356"/>
      <c r="D51" s="357"/>
      <c r="E51" s="169">
        <v>3</v>
      </c>
      <c r="F51" s="169">
        <v>4</v>
      </c>
      <c r="G51" s="169">
        <v>5</v>
      </c>
      <c r="H51" s="169">
        <v>6</v>
      </c>
    </row>
    <row r="52" spans="1:8" ht="12.75" customHeight="1">
      <c r="A52" s="169"/>
      <c r="B52" s="345" t="s">
        <v>504</v>
      </c>
      <c r="C52" s="346"/>
      <c r="D52" s="347"/>
      <c r="E52" s="169"/>
      <c r="F52" s="169"/>
      <c r="G52" s="169"/>
      <c r="H52" s="169"/>
    </row>
    <row r="53" spans="1:8" ht="15.75" customHeight="1">
      <c r="A53" s="169"/>
      <c r="B53" s="345" t="s">
        <v>298</v>
      </c>
      <c r="C53" s="346"/>
      <c r="D53" s="347"/>
      <c r="E53" s="71"/>
      <c r="F53" s="185"/>
      <c r="G53" s="180"/>
      <c r="H53" s="186"/>
    </row>
    <row r="54" spans="1:8" ht="24" customHeight="1">
      <c r="A54" s="169"/>
      <c r="B54" s="342" t="s">
        <v>38</v>
      </c>
      <c r="C54" s="343"/>
      <c r="D54" s="344"/>
      <c r="E54" s="187"/>
      <c r="F54" s="185"/>
      <c r="G54" s="180"/>
      <c r="H54" s="180"/>
    </row>
    <row r="55" spans="1:8" ht="27.75" customHeight="1">
      <c r="A55" s="169"/>
      <c r="B55" s="348"/>
      <c r="C55" s="358"/>
      <c r="D55" s="359"/>
      <c r="E55" s="187"/>
      <c r="F55" s="185"/>
      <c r="G55" s="180"/>
      <c r="H55" s="180">
        <f>G55-F55</f>
        <v>0</v>
      </c>
    </row>
    <row r="56" spans="1:8" ht="18.75" customHeight="1">
      <c r="A56" s="179"/>
      <c r="B56" s="342"/>
      <c r="C56" s="343"/>
      <c r="D56" s="344"/>
      <c r="E56" s="71"/>
      <c r="F56" s="180"/>
      <c r="G56" s="180"/>
      <c r="H56" s="188">
        <f>SUM(G56-F56)</f>
        <v>0</v>
      </c>
    </row>
    <row r="57" spans="1:8" ht="12.75">
      <c r="A57" s="179"/>
      <c r="B57" s="342"/>
      <c r="C57" s="343"/>
      <c r="D57" s="344"/>
      <c r="E57" s="71"/>
      <c r="F57" s="180"/>
      <c r="G57" s="180"/>
      <c r="H57" s="180">
        <f>G57-F57</f>
        <v>0</v>
      </c>
    </row>
    <row r="58" spans="1:8" ht="23.25" customHeight="1">
      <c r="A58" s="179"/>
      <c r="B58" s="342"/>
      <c r="C58" s="343"/>
      <c r="D58" s="344"/>
      <c r="E58" s="71"/>
      <c r="F58" s="180"/>
      <c r="G58" s="180"/>
      <c r="H58" s="188">
        <f>SUM(G58-F58)</f>
        <v>0</v>
      </c>
    </row>
    <row r="59" spans="1:8" ht="29.25" customHeight="1">
      <c r="A59" s="169"/>
      <c r="B59" s="342"/>
      <c r="C59" s="343"/>
      <c r="D59" s="344"/>
      <c r="E59" s="189"/>
      <c r="F59" s="169"/>
      <c r="G59" s="169"/>
      <c r="H59" s="169"/>
    </row>
    <row r="60" spans="1:8" ht="12.75" customHeight="1">
      <c r="A60" s="169"/>
      <c r="B60" s="342"/>
      <c r="C60" s="343"/>
      <c r="D60" s="344"/>
      <c r="E60" s="189"/>
      <c r="F60" s="169"/>
      <c r="G60" s="169"/>
      <c r="H60" s="169"/>
    </row>
    <row r="61" spans="1:8" ht="19.5" customHeight="1">
      <c r="A61" s="169"/>
      <c r="B61" s="345" t="s">
        <v>484</v>
      </c>
      <c r="C61" s="346"/>
      <c r="D61" s="347"/>
      <c r="E61" s="189"/>
      <c r="F61" s="169"/>
      <c r="G61" s="169"/>
      <c r="H61" s="169"/>
    </row>
    <row r="62" spans="1:8" ht="21" customHeight="1">
      <c r="A62" s="169"/>
      <c r="B62" s="342" t="s">
        <v>38</v>
      </c>
      <c r="C62" s="343"/>
      <c r="D62" s="344"/>
      <c r="E62" s="189"/>
      <c r="F62" s="169"/>
      <c r="G62" s="169"/>
      <c r="H62" s="169"/>
    </row>
    <row r="63" spans="1:8" ht="17.25" customHeight="1">
      <c r="A63" s="169"/>
      <c r="B63" s="342" t="s">
        <v>485</v>
      </c>
      <c r="C63" s="343"/>
      <c r="D63" s="344"/>
      <c r="E63" s="189"/>
      <c r="F63" s="169"/>
      <c r="G63" s="169"/>
      <c r="H63" s="169"/>
    </row>
    <row r="64" spans="1:8" ht="32.25" customHeight="1">
      <c r="A64" s="169"/>
      <c r="B64" s="339" t="s">
        <v>505</v>
      </c>
      <c r="C64" s="340"/>
      <c r="D64" s="340"/>
      <c r="E64" s="71">
        <f>SUM(E56:E63)</f>
        <v>0</v>
      </c>
      <c r="F64" s="71">
        <f>SUM(F56:F63)</f>
        <v>0</v>
      </c>
      <c r="G64" s="71">
        <f>SUM(G56:G63)</f>
        <v>0</v>
      </c>
      <c r="H64" s="180">
        <f>SUM(H55:H63)</f>
        <v>0</v>
      </c>
    </row>
    <row r="65" spans="1:8" ht="27" customHeight="1">
      <c r="A65" s="181"/>
      <c r="B65" s="182"/>
      <c r="C65" s="182"/>
      <c r="D65" s="182"/>
      <c r="E65" s="190"/>
      <c r="F65" s="191"/>
      <c r="G65" s="191"/>
      <c r="H65" s="191"/>
    </row>
    <row r="66" spans="1:8" ht="37.5" customHeight="1">
      <c r="A66" s="70" t="s">
        <v>134</v>
      </c>
      <c r="B66" s="322" t="s">
        <v>506</v>
      </c>
      <c r="C66" s="322"/>
      <c r="D66" s="341" t="s">
        <v>507</v>
      </c>
      <c r="E66" s="341"/>
      <c r="F66" s="192" t="s">
        <v>508</v>
      </c>
      <c r="G66" s="338" t="s">
        <v>339</v>
      </c>
      <c r="H66" s="338"/>
    </row>
    <row r="67" spans="1:8" ht="28.5" customHeight="1">
      <c r="A67" s="70" t="s">
        <v>517</v>
      </c>
      <c r="D67" s="331"/>
      <c r="E67" s="331"/>
      <c r="F67" s="70"/>
      <c r="G67" s="193"/>
      <c r="H67" s="47"/>
    </row>
    <row r="68" spans="2:6" ht="24.75" customHeight="1">
      <c r="B68" s="45"/>
      <c r="D68" s="70"/>
      <c r="E68" s="70"/>
      <c r="F68" s="70"/>
    </row>
    <row r="69" spans="1:8" ht="24.75" customHeight="1">
      <c r="A69" s="70"/>
      <c r="B69" s="70"/>
      <c r="C69" s="70"/>
      <c r="F69" s="70"/>
      <c r="G69" s="70"/>
      <c r="H69" s="70"/>
    </row>
    <row r="70" spans="1:2" ht="12.75" customHeight="1">
      <c r="A70" s="70"/>
      <c r="B70" s="70"/>
    </row>
    <row r="71" ht="20.25" customHeight="1">
      <c r="A71" s="70"/>
    </row>
    <row r="72" ht="32.25" customHeight="1"/>
    <row r="73" ht="22.5" customHeight="1"/>
    <row r="74" ht="39.75" customHeight="1"/>
    <row r="77" ht="45" customHeight="1"/>
    <row r="93" ht="27.75" customHeight="1"/>
    <row r="95" ht="12.75" customHeight="1"/>
  </sheetData>
  <sheetProtection/>
  <mergeCells count="57">
    <mergeCell ref="B17:D17"/>
    <mergeCell ref="B18:D18"/>
    <mergeCell ref="A9:H9"/>
    <mergeCell ref="A10:H10"/>
    <mergeCell ref="B13:D13"/>
    <mergeCell ref="B14:D14"/>
    <mergeCell ref="B15:D15"/>
    <mergeCell ref="B16:D16"/>
    <mergeCell ref="B28:D28"/>
    <mergeCell ref="B29:D29"/>
    <mergeCell ref="B19:D19"/>
    <mergeCell ref="B20:D20"/>
    <mergeCell ref="B21:D21"/>
    <mergeCell ref="B36:D36"/>
    <mergeCell ref="B33:D33"/>
    <mergeCell ref="B34:D34"/>
    <mergeCell ref="B35:D35"/>
    <mergeCell ref="B37:D37"/>
    <mergeCell ref="B24:D24"/>
    <mergeCell ref="B25:D25"/>
    <mergeCell ref="B22:D22"/>
    <mergeCell ref="B23:D23"/>
    <mergeCell ref="B26:D26"/>
    <mergeCell ref="B27:D27"/>
    <mergeCell ref="B30:D30"/>
    <mergeCell ref="B31:D31"/>
    <mergeCell ref="B32:D32"/>
    <mergeCell ref="B55:D55"/>
    <mergeCell ref="B45:D45"/>
    <mergeCell ref="B46:D46"/>
    <mergeCell ref="B38:D38"/>
    <mergeCell ref="B39:D39"/>
    <mergeCell ref="B40:D40"/>
    <mergeCell ref="B41:D41"/>
    <mergeCell ref="B42:D42"/>
    <mergeCell ref="B43:D43"/>
    <mergeCell ref="B44:D44"/>
    <mergeCell ref="B61:D61"/>
    <mergeCell ref="B62:D62"/>
    <mergeCell ref="B63:D63"/>
    <mergeCell ref="B47:D47"/>
    <mergeCell ref="A49:H49"/>
    <mergeCell ref="B50:D50"/>
    <mergeCell ref="B51:D51"/>
    <mergeCell ref="B52:D52"/>
    <mergeCell ref="B53:D53"/>
    <mergeCell ref="B54:D54"/>
    <mergeCell ref="G66:H66"/>
    <mergeCell ref="D67:E67"/>
    <mergeCell ref="B64:D64"/>
    <mergeCell ref="B66:C66"/>
    <mergeCell ref="D66:E66"/>
    <mergeCell ref="B56:D56"/>
    <mergeCell ref="B57:D57"/>
    <mergeCell ref="B58:D58"/>
    <mergeCell ref="B59:D59"/>
    <mergeCell ref="B60:D60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2"/>
  <sheetViews>
    <sheetView zoomScalePageLayoutView="0" workbookViewId="0" topLeftCell="A448">
      <selection activeCell="E471" sqref="E471"/>
    </sheetView>
  </sheetViews>
  <sheetFormatPr defaultColWidth="9.140625" defaultRowHeight="12.75"/>
  <cols>
    <col min="1" max="1" width="8.28125" style="0" customWidth="1"/>
    <col min="2" max="2" width="4.140625" style="0" customWidth="1"/>
    <col min="3" max="3" width="6.8515625" style="0" customWidth="1"/>
    <col min="4" max="4" width="10.7109375" style="0" customWidth="1"/>
    <col min="5" max="5" width="10.57421875" style="0" customWidth="1"/>
    <col min="6" max="6" width="10.28125" style="0" customWidth="1"/>
    <col min="7" max="7" width="7.28125" style="0" customWidth="1"/>
    <col min="8" max="8" width="9.421875" style="0" customWidth="1"/>
    <col min="9" max="9" width="7.140625" style="0" customWidth="1"/>
    <col min="10" max="10" width="8.28125" style="0" customWidth="1"/>
    <col min="11" max="11" width="10.57421875" style="0" customWidth="1"/>
    <col min="12" max="12" width="8.57421875" style="0" customWidth="1"/>
  </cols>
  <sheetData>
    <row r="1" spans="1:10" ht="12.75">
      <c r="A1" s="4" t="s">
        <v>437</v>
      </c>
      <c r="B1" s="4"/>
      <c r="I1" s="271"/>
      <c r="J1" s="271"/>
    </row>
    <row r="2" spans="1:10" ht="12.75">
      <c r="A2" s="4" t="s">
        <v>436</v>
      </c>
      <c r="B2" s="4"/>
      <c r="I2" s="271"/>
      <c r="J2" s="271"/>
    </row>
    <row r="3" spans="1:10" ht="12.75">
      <c r="A3" s="4" t="s">
        <v>299</v>
      </c>
      <c r="B3" s="4"/>
      <c r="I3" s="271"/>
      <c r="J3" s="271"/>
    </row>
    <row r="4" spans="1:10" ht="12.75">
      <c r="A4" s="4" t="s">
        <v>300</v>
      </c>
      <c r="B4" s="4"/>
      <c r="I4" s="271"/>
      <c r="J4" s="271"/>
    </row>
    <row r="5" spans="1:10" ht="12.75">
      <c r="A5" s="272"/>
      <c r="B5" s="272"/>
      <c r="C5" s="273"/>
      <c r="D5" s="273"/>
      <c r="E5" s="271"/>
      <c r="F5" s="271"/>
      <c r="G5" s="271"/>
      <c r="H5" s="271"/>
      <c r="I5" s="271"/>
      <c r="J5" s="271"/>
    </row>
    <row r="6" ht="12.75">
      <c r="A6" s="162"/>
    </row>
    <row r="7" spans="1:12" ht="14.25">
      <c r="A7" s="377" t="s">
        <v>643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</row>
    <row r="8" ht="15" thickBot="1">
      <c r="A8" s="163"/>
    </row>
    <row r="9" spans="1:12" ht="22.5">
      <c r="A9" s="196" t="s">
        <v>439</v>
      </c>
      <c r="B9" s="378" t="s">
        <v>441</v>
      </c>
      <c r="C9" s="378" t="s">
        <v>442</v>
      </c>
      <c r="D9" s="274"/>
      <c r="E9" s="274"/>
      <c r="F9" s="196" t="s">
        <v>446</v>
      </c>
      <c r="G9" s="196" t="s">
        <v>450</v>
      </c>
      <c r="H9" s="196" t="s">
        <v>454</v>
      </c>
      <c r="I9" s="196" t="s">
        <v>458</v>
      </c>
      <c r="J9" s="196" t="s">
        <v>462</v>
      </c>
      <c r="K9" s="196" t="s">
        <v>466</v>
      </c>
      <c r="L9" s="378" t="s">
        <v>469</v>
      </c>
    </row>
    <row r="10" spans="1:12" ht="22.5">
      <c r="A10" s="205" t="s">
        <v>440</v>
      </c>
      <c r="B10" s="379"/>
      <c r="C10" s="379"/>
      <c r="D10" s="205" t="s">
        <v>443</v>
      </c>
      <c r="E10" s="205" t="s">
        <v>445</v>
      </c>
      <c r="F10" s="205" t="s">
        <v>447</v>
      </c>
      <c r="G10" s="205" t="s">
        <v>451</v>
      </c>
      <c r="H10" s="205" t="s">
        <v>455</v>
      </c>
      <c r="I10" s="205" t="s">
        <v>459</v>
      </c>
      <c r="J10" s="205" t="s">
        <v>463</v>
      </c>
      <c r="K10" s="205" t="s">
        <v>467</v>
      </c>
      <c r="L10" s="379"/>
    </row>
    <row r="11" spans="1:12" ht="22.5">
      <c r="A11" s="205" t="s">
        <v>423</v>
      </c>
      <c r="B11" s="379"/>
      <c r="C11" s="379"/>
      <c r="D11" s="205" t="s">
        <v>444</v>
      </c>
      <c r="E11" s="205" t="s">
        <v>444</v>
      </c>
      <c r="F11" s="205" t="s">
        <v>448</v>
      </c>
      <c r="G11" s="205" t="s">
        <v>452</v>
      </c>
      <c r="H11" s="205" t="s">
        <v>456</v>
      </c>
      <c r="I11" s="205" t="s">
        <v>460</v>
      </c>
      <c r="J11" s="205" t="s">
        <v>464</v>
      </c>
      <c r="K11" s="205" t="s">
        <v>468</v>
      </c>
      <c r="L11" s="379"/>
    </row>
    <row r="12" spans="1:12" ht="13.5" thickBot="1">
      <c r="A12" s="197"/>
      <c r="B12" s="380"/>
      <c r="C12" s="380"/>
      <c r="D12" s="197"/>
      <c r="E12" s="197"/>
      <c r="F12" s="197" t="s">
        <v>449</v>
      </c>
      <c r="G12" s="197" t="s">
        <v>453</v>
      </c>
      <c r="H12" s="197" t="s">
        <v>457</v>
      </c>
      <c r="I12" s="197" t="s">
        <v>461</v>
      </c>
      <c r="J12" s="197" t="s">
        <v>465</v>
      </c>
      <c r="K12" s="197"/>
      <c r="L12" s="380"/>
    </row>
    <row r="13" spans="1:12" ht="13.5" thickBot="1">
      <c r="A13" s="198">
        <v>1</v>
      </c>
      <c r="B13" s="198">
        <v>2</v>
      </c>
      <c r="C13" s="198">
        <v>3</v>
      </c>
      <c r="D13" s="198">
        <v>4</v>
      </c>
      <c r="E13" s="198">
        <v>5</v>
      </c>
      <c r="F13" s="198">
        <v>6</v>
      </c>
      <c r="G13" s="198">
        <v>7</v>
      </c>
      <c r="H13" s="198">
        <v>8</v>
      </c>
      <c r="I13" s="198">
        <v>9</v>
      </c>
      <c r="J13" s="198">
        <v>10</v>
      </c>
      <c r="K13" s="198">
        <v>11</v>
      </c>
      <c r="L13" s="198">
        <v>12</v>
      </c>
    </row>
    <row r="14" spans="1:12" ht="13.5" customHeight="1" thickBot="1">
      <c r="A14" s="374" t="s">
        <v>470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</row>
    <row r="15" spans="1:12" ht="23.25" thickBot="1">
      <c r="A15" s="199" t="s">
        <v>575</v>
      </c>
      <c r="B15" s="199" t="s">
        <v>576</v>
      </c>
      <c r="C15" s="200">
        <v>28397</v>
      </c>
      <c r="D15" s="201">
        <v>1079.09</v>
      </c>
      <c r="E15" s="200">
        <v>0</v>
      </c>
      <c r="F15" s="201">
        <v>-1079.09</v>
      </c>
      <c r="G15" s="200">
        <v>0</v>
      </c>
      <c r="H15" s="200">
        <v>0</v>
      </c>
      <c r="I15" s="200">
        <v>0</v>
      </c>
      <c r="J15" s="200">
        <v>0</v>
      </c>
      <c r="K15" s="201">
        <v>-1079.09</v>
      </c>
      <c r="L15" s="200">
        <v>0</v>
      </c>
    </row>
    <row r="16" spans="1:12" ht="23.25" thickBot="1">
      <c r="A16" s="199" t="s">
        <v>578</v>
      </c>
      <c r="B16" s="199" t="s">
        <v>576</v>
      </c>
      <c r="C16" s="200">
        <v>218242</v>
      </c>
      <c r="D16" s="201">
        <v>218242</v>
      </c>
      <c r="E16" s="201">
        <v>63508.42</v>
      </c>
      <c r="F16" s="201">
        <v>-154733.58</v>
      </c>
      <c r="G16" s="200">
        <v>0</v>
      </c>
      <c r="H16" s="200">
        <v>0</v>
      </c>
      <c r="I16" s="200">
        <v>0</v>
      </c>
      <c r="J16" s="200">
        <v>0</v>
      </c>
      <c r="K16" s="201">
        <v>-154733.58</v>
      </c>
      <c r="L16" s="200">
        <v>0</v>
      </c>
    </row>
    <row r="17" spans="1:12" ht="13.5" thickBot="1">
      <c r="A17" s="199" t="s">
        <v>527</v>
      </c>
      <c r="B17" s="199" t="s">
        <v>525</v>
      </c>
      <c r="C17" s="200">
        <v>220890</v>
      </c>
      <c r="D17" s="201">
        <v>34458.84</v>
      </c>
      <c r="E17" s="201">
        <v>62445.6</v>
      </c>
      <c r="F17" s="200">
        <v>0</v>
      </c>
      <c r="G17" s="200">
        <v>0</v>
      </c>
      <c r="H17" s="200">
        <v>-309.25</v>
      </c>
      <c r="I17" s="200">
        <v>0</v>
      </c>
      <c r="J17" s="200">
        <v>0</v>
      </c>
      <c r="K17" s="200">
        <v>-309.25</v>
      </c>
      <c r="L17" s="200">
        <v>0</v>
      </c>
    </row>
    <row r="18" spans="1:12" ht="13.5" thickBot="1">
      <c r="A18" s="199" t="s">
        <v>529</v>
      </c>
      <c r="B18" s="199" t="s">
        <v>525</v>
      </c>
      <c r="C18" s="200">
        <v>219316</v>
      </c>
      <c r="D18" s="201">
        <v>21054.34</v>
      </c>
      <c r="E18" s="201">
        <v>27940.86</v>
      </c>
      <c r="F18" s="200">
        <v>0</v>
      </c>
      <c r="G18" s="200">
        <v>0</v>
      </c>
      <c r="H18" s="200">
        <v>153.52</v>
      </c>
      <c r="I18" s="200">
        <v>0</v>
      </c>
      <c r="J18" s="200">
        <v>0</v>
      </c>
      <c r="K18" s="200">
        <v>153.52</v>
      </c>
      <c r="L18" s="200">
        <v>0</v>
      </c>
    </row>
    <row r="19" spans="1:12" ht="13.5" thickBot="1">
      <c r="A19" s="199" t="s">
        <v>531</v>
      </c>
      <c r="B19" s="199" t="s">
        <v>525</v>
      </c>
      <c r="C19" s="200">
        <v>794789</v>
      </c>
      <c r="D19" s="201">
        <v>99348.63</v>
      </c>
      <c r="E19" s="201">
        <v>317915.6</v>
      </c>
      <c r="F19" s="200">
        <v>0</v>
      </c>
      <c r="G19" s="200">
        <v>0</v>
      </c>
      <c r="H19" s="201">
        <v>124861.35</v>
      </c>
      <c r="I19" s="200">
        <v>0</v>
      </c>
      <c r="J19" s="200">
        <v>0</v>
      </c>
      <c r="K19" s="201">
        <v>124861.35</v>
      </c>
      <c r="L19" s="201">
        <v>124861.35</v>
      </c>
    </row>
    <row r="20" spans="1:12" ht="13.5" thickBot="1">
      <c r="A20" s="199" t="s">
        <v>533</v>
      </c>
      <c r="B20" s="199" t="s">
        <v>525</v>
      </c>
      <c r="C20" s="200">
        <v>260054</v>
      </c>
      <c r="D20" s="201">
        <v>36407.56</v>
      </c>
      <c r="E20" s="201">
        <v>34977.26</v>
      </c>
      <c r="F20" s="200">
        <v>0</v>
      </c>
      <c r="G20" s="200">
        <v>0</v>
      </c>
      <c r="H20" s="201">
        <v>1560.32</v>
      </c>
      <c r="I20" s="200">
        <v>0</v>
      </c>
      <c r="J20" s="200">
        <v>0</v>
      </c>
      <c r="K20" s="201">
        <v>1560.32</v>
      </c>
      <c r="L20" s="200">
        <v>0</v>
      </c>
    </row>
    <row r="21" spans="1:12" ht="13.5" thickBot="1">
      <c r="A21" s="199" t="s">
        <v>535</v>
      </c>
      <c r="B21" s="199" t="s">
        <v>525</v>
      </c>
      <c r="C21" s="200">
        <v>278432</v>
      </c>
      <c r="D21" s="201">
        <v>78239.39</v>
      </c>
      <c r="E21" s="201">
        <v>126519.5</v>
      </c>
      <c r="F21" s="200">
        <v>0</v>
      </c>
      <c r="G21" s="200">
        <v>0</v>
      </c>
      <c r="H21" s="200">
        <v>-278.43</v>
      </c>
      <c r="I21" s="200">
        <v>0</v>
      </c>
      <c r="J21" s="200">
        <v>0</v>
      </c>
      <c r="K21" s="200">
        <v>-278.43</v>
      </c>
      <c r="L21" s="200">
        <v>-278.43</v>
      </c>
    </row>
    <row r="22" spans="1:12" ht="13.5" thickBot="1">
      <c r="A22" s="199" t="s">
        <v>537</v>
      </c>
      <c r="B22" s="199" t="s">
        <v>525</v>
      </c>
      <c r="C22" s="200">
        <v>101683</v>
      </c>
      <c r="D22" s="201">
        <v>7188.99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</row>
    <row r="23" spans="1:12" ht="13.5" thickBot="1">
      <c r="A23" s="199" t="s">
        <v>537</v>
      </c>
      <c r="B23" s="199" t="s">
        <v>576</v>
      </c>
      <c r="C23" s="200">
        <v>45912</v>
      </c>
      <c r="D23" s="201">
        <v>3245.98</v>
      </c>
      <c r="E23" s="200">
        <v>0</v>
      </c>
      <c r="F23" s="201">
        <v>-3245.98</v>
      </c>
      <c r="G23" s="200">
        <v>0</v>
      </c>
      <c r="H23" s="200">
        <v>0</v>
      </c>
      <c r="I23" s="200">
        <v>0</v>
      </c>
      <c r="J23" s="200">
        <v>0</v>
      </c>
      <c r="K23" s="201">
        <v>-3245.98</v>
      </c>
      <c r="L23" s="200">
        <v>0</v>
      </c>
    </row>
    <row r="24" spans="1:12" ht="13.5" thickBot="1">
      <c r="A24" s="199" t="s">
        <v>580</v>
      </c>
      <c r="B24" s="199" t="s">
        <v>576</v>
      </c>
      <c r="C24" s="200">
        <v>291589</v>
      </c>
      <c r="D24" s="201">
        <v>47849.75</v>
      </c>
      <c r="E24" s="200">
        <v>0</v>
      </c>
      <c r="F24" s="201">
        <v>-47849.75</v>
      </c>
      <c r="G24" s="200">
        <v>0</v>
      </c>
      <c r="H24" s="200">
        <v>0</v>
      </c>
      <c r="I24" s="200">
        <v>0</v>
      </c>
      <c r="J24" s="200">
        <v>0</v>
      </c>
      <c r="K24" s="201">
        <v>-47849.75</v>
      </c>
      <c r="L24" s="200">
        <v>0</v>
      </c>
    </row>
    <row r="25" spans="1:12" ht="13.5" thickBot="1">
      <c r="A25" s="199" t="s">
        <v>582</v>
      </c>
      <c r="B25" s="199" t="s">
        <v>576</v>
      </c>
      <c r="C25" s="200">
        <v>19784</v>
      </c>
      <c r="D25" s="201">
        <v>24356.08</v>
      </c>
      <c r="E25" s="200">
        <v>0</v>
      </c>
      <c r="F25" s="201">
        <v>-24356.08</v>
      </c>
      <c r="G25" s="200">
        <v>0</v>
      </c>
      <c r="H25" s="200">
        <v>0</v>
      </c>
      <c r="I25" s="200">
        <v>0</v>
      </c>
      <c r="J25" s="200">
        <v>0</v>
      </c>
      <c r="K25" s="201">
        <v>-24356.08</v>
      </c>
      <c r="L25" s="200">
        <v>0</v>
      </c>
    </row>
    <row r="26" spans="1:12" ht="13.5" thickBot="1">
      <c r="A26" s="199" t="s">
        <v>539</v>
      </c>
      <c r="B26" s="199" t="s">
        <v>525</v>
      </c>
      <c r="C26" s="200">
        <v>7336234</v>
      </c>
      <c r="D26" s="201">
        <v>1834058.5</v>
      </c>
      <c r="E26" s="201">
        <v>1792241.97</v>
      </c>
      <c r="F26" s="200">
        <v>0</v>
      </c>
      <c r="G26" s="200">
        <v>0</v>
      </c>
      <c r="H26" s="201">
        <v>7336.24</v>
      </c>
      <c r="I26" s="200">
        <v>0</v>
      </c>
      <c r="J26" s="200">
        <v>0</v>
      </c>
      <c r="K26" s="201">
        <v>7336.24</v>
      </c>
      <c r="L26" s="200">
        <v>0</v>
      </c>
    </row>
    <row r="27" spans="1:12" ht="13.5" thickBot="1">
      <c r="A27" s="199" t="s">
        <v>539</v>
      </c>
      <c r="B27" s="199" t="s">
        <v>576</v>
      </c>
      <c r="C27" s="200">
        <v>147376</v>
      </c>
      <c r="D27" s="201">
        <v>36844</v>
      </c>
      <c r="E27" s="201">
        <v>36003.96</v>
      </c>
      <c r="F27" s="200">
        <v>-840.04</v>
      </c>
      <c r="G27" s="200">
        <v>0</v>
      </c>
      <c r="H27" s="200">
        <v>0</v>
      </c>
      <c r="I27" s="200">
        <v>0</v>
      </c>
      <c r="J27" s="200">
        <v>0</v>
      </c>
      <c r="K27" s="200">
        <v>-840.04</v>
      </c>
      <c r="L27" s="200">
        <v>0</v>
      </c>
    </row>
    <row r="28" spans="1:12" ht="13.5" thickBot="1">
      <c r="A28" s="199" t="s">
        <v>541</v>
      </c>
      <c r="B28" s="199" t="s">
        <v>525</v>
      </c>
      <c r="C28" s="200">
        <v>1003001</v>
      </c>
      <c r="D28" s="201">
        <v>267901.57</v>
      </c>
      <c r="E28" s="201">
        <v>381140.38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</row>
    <row r="29" spans="1:12" ht="13.5" thickBot="1">
      <c r="A29" s="199" t="s">
        <v>541</v>
      </c>
      <c r="B29" s="199" t="s">
        <v>576</v>
      </c>
      <c r="C29" s="200">
        <v>713994</v>
      </c>
      <c r="D29" s="201">
        <v>190707.8</v>
      </c>
      <c r="E29" s="201">
        <v>271317.72</v>
      </c>
      <c r="F29" s="201">
        <v>80609.92</v>
      </c>
      <c r="G29" s="200">
        <v>0</v>
      </c>
      <c r="H29" s="200">
        <v>0</v>
      </c>
      <c r="I29" s="200">
        <v>0</v>
      </c>
      <c r="J29" s="200">
        <v>0</v>
      </c>
      <c r="K29" s="201">
        <v>80609.92</v>
      </c>
      <c r="L29" s="200">
        <v>0</v>
      </c>
    </row>
    <row r="30" spans="1:12" ht="13.5" thickBot="1">
      <c r="A30" s="199" t="s">
        <v>543</v>
      </c>
      <c r="B30" s="199" t="s">
        <v>525</v>
      </c>
      <c r="C30" s="200">
        <v>4749245</v>
      </c>
      <c r="D30" s="201">
        <v>1106574.09</v>
      </c>
      <c r="E30" s="201">
        <v>1070004.9</v>
      </c>
      <c r="F30" s="200">
        <v>0</v>
      </c>
      <c r="G30" s="200">
        <v>0</v>
      </c>
      <c r="H30" s="201">
        <v>2374.62</v>
      </c>
      <c r="I30" s="200">
        <v>0</v>
      </c>
      <c r="J30" s="200">
        <v>0</v>
      </c>
      <c r="K30" s="201">
        <v>2374.62</v>
      </c>
      <c r="L30" s="200">
        <v>0</v>
      </c>
    </row>
    <row r="31" spans="1:12" ht="13.5" thickBot="1">
      <c r="A31" s="199" t="s">
        <v>543</v>
      </c>
      <c r="B31" s="199" t="s">
        <v>576</v>
      </c>
      <c r="C31" s="200">
        <v>2040000</v>
      </c>
      <c r="D31" s="201">
        <v>475320</v>
      </c>
      <c r="E31" s="201">
        <v>459612</v>
      </c>
      <c r="F31" s="201">
        <v>-15708</v>
      </c>
      <c r="G31" s="200">
        <v>0</v>
      </c>
      <c r="H31" s="200">
        <v>0</v>
      </c>
      <c r="I31" s="200">
        <v>0</v>
      </c>
      <c r="J31" s="200">
        <v>0</v>
      </c>
      <c r="K31" s="201">
        <v>-15708</v>
      </c>
      <c r="L31" s="200">
        <v>0</v>
      </c>
    </row>
    <row r="32" spans="1:12" ht="13.5" thickBot="1">
      <c r="A32" s="199" t="s">
        <v>584</v>
      </c>
      <c r="B32" s="199" t="s">
        <v>576</v>
      </c>
      <c r="C32" s="200">
        <v>1819124</v>
      </c>
      <c r="D32" s="201">
        <v>898647.26</v>
      </c>
      <c r="E32" s="201">
        <v>182458.14</v>
      </c>
      <c r="F32" s="201">
        <v>-716189.12</v>
      </c>
      <c r="G32" s="200">
        <v>0</v>
      </c>
      <c r="H32" s="200">
        <v>0</v>
      </c>
      <c r="I32" s="200">
        <v>0</v>
      </c>
      <c r="J32" s="200">
        <v>0</v>
      </c>
      <c r="K32" s="201">
        <v>-716189.12</v>
      </c>
      <c r="L32" s="200">
        <v>0</v>
      </c>
    </row>
    <row r="33" spans="1:12" ht="13.5" thickBot="1">
      <c r="A33" s="199" t="s">
        <v>586</v>
      </c>
      <c r="B33" s="199" t="s">
        <v>576</v>
      </c>
      <c r="C33" s="200">
        <v>457921</v>
      </c>
      <c r="D33" s="201">
        <v>154960.47</v>
      </c>
      <c r="E33" s="201">
        <v>22896.05</v>
      </c>
      <c r="F33" s="201">
        <v>-132064.42</v>
      </c>
      <c r="G33" s="200">
        <v>0</v>
      </c>
      <c r="H33" s="200">
        <v>0</v>
      </c>
      <c r="I33" s="200">
        <v>0</v>
      </c>
      <c r="J33" s="200">
        <v>0</v>
      </c>
      <c r="K33" s="201">
        <v>-132064.42</v>
      </c>
      <c r="L33" s="200">
        <v>0</v>
      </c>
    </row>
    <row r="34" spans="1:12" ht="13.5" thickBot="1">
      <c r="A34" s="199" t="s">
        <v>588</v>
      </c>
      <c r="B34" s="199" t="s">
        <v>576</v>
      </c>
      <c r="C34" s="200">
        <v>29195</v>
      </c>
      <c r="D34" s="201">
        <v>11829.81</v>
      </c>
      <c r="E34" s="201">
        <v>5839</v>
      </c>
      <c r="F34" s="201">
        <v>-5990.81</v>
      </c>
      <c r="G34" s="200">
        <v>0</v>
      </c>
      <c r="H34" s="200">
        <v>0</v>
      </c>
      <c r="I34" s="200">
        <v>0</v>
      </c>
      <c r="J34" s="200">
        <v>0</v>
      </c>
      <c r="K34" s="201">
        <v>-5990.81</v>
      </c>
      <c r="L34" s="200">
        <v>0</v>
      </c>
    </row>
    <row r="35" spans="1:12" ht="13.5" thickBot="1">
      <c r="A35" s="199" t="s">
        <v>545</v>
      </c>
      <c r="B35" s="199" t="s">
        <v>525</v>
      </c>
      <c r="C35" s="200">
        <v>3107093</v>
      </c>
      <c r="D35" s="201">
        <v>1066043.61</v>
      </c>
      <c r="E35" s="201">
        <v>88552.15</v>
      </c>
      <c r="F35" s="200">
        <v>0</v>
      </c>
      <c r="G35" s="200">
        <v>0</v>
      </c>
      <c r="H35" s="201">
        <v>-35731.57</v>
      </c>
      <c r="I35" s="200">
        <v>0</v>
      </c>
      <c r="J35" s="200">
        <v>0</v>
      </c>
      <c r="K35" s="201">
        <v>-35731.57</v>
      </c>
      <c r="L35" s="201">
        <v>35731.57</v>
      </c>
    </row>
    <row r="36" spans="1:12" ht="13.5" thickBot="1">
      <c r="A36" s="199" t="s">
        <v>545</v>
      </c>
      <c r="B36" s="199" t="s">
        <v>576</v>
      </c>
      <c r="C36" s="200">
        <v>100926</v>
      </c>
      <c r="D36" s="201">
        <v>34627.71</v>
      </c>
      <c r="E36" s="201">
        <v>2876.39</v>
      </c>
      <c r="F36" s="201">
        <v>-31751.32</v>
      </c>
      <c r="G36" s="200">
        <v>0</v>
      </c>
      <c r="H36" s="200">
        <v>0</v>
      </c>
      <c r="I36" s="200">
        <v>0</v>
      </c>
      <c r="J36" s="200">
        <v>0</v>
      </c>
      <c r="K36" s="201">
        <v>-31751.32</v>
      </c>
      <c r="L36" s="201">
        <v>1160.65</v>
      </c>
    </row>
    <row r="37" spans="1:12" ht="23.25" thickBot="1">
      <c r="A37" s="199" t="s">
        <v>590</v>
      </c>
      <c r="B37" s="199" t="s">
        <v>576</v>
      </c>
      <c r="C37" s="200">
        <v>157426</v>
      </c>
      <c r="D37" s="201">
        <v>15742.6</v>
      </c>
      <c r="E37" s="201">
        <v>9602.99</v>
      </c>
      <c r="F37" s="201">
        <v>-6139.61</v>
      </c>
      <c r="G37" s="200">
        <v>0</v>
      </c>
      <c r="H37" s="200">
        <v>0</v>
      </c>
      <c r="I37" s="200">
        <v>0</v>
      </c>
      <c r="J37" s="200">
        <v>0</v>
      </c>
      <c r="K37" s="201">
        <v>-6139.61</v>
      </c>
      <c r="L37" s="200">
        <v>0</v>
      </c>
    </row>
    <row r="38" spans="1:12" ht="13.5" thickBot="1">
      <c r="A38" s="199" t="s">
        <v>547</v>
      </c>
      <c r="B38" s="199" t="s">
        <v>525</v>
      </c>
      <c r="C38" s="200">
        <v>187870</v>
      </c>
      <c r="D38" s="201">
        <v>103234.57</v>
      </c>
      <c r="E38" s="201">
        <v>5636.1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</row>
    <row r="39" spans="1:12" ht="23.25" thickBot="1">
      <c r="A39" s="199" t="s">
        <v>549</v>
      </c>
      <c r="B39" s="199" t="s">
        <v>525</v>
      </c>
      <c r="C39" s="200">
        <v>43520</v>
      </c>
      <c r="D39" s="201">
        <v>10492.67</v>
      </c>
      <c r="E39" s="201">
        <v>1305.6</v>
      </c>
      <c r="F39" s="200">
        <v>0</v>
      </c>
      <c r="G39" s="200">
        <v>0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</row>
    <row r="40" spans="1:12" ht="13.5" thickBot="1">
      <c r="A40" s="199" t="s">
        <v>551</v>
      </c>
      <c r="B40" s="199" t="s">
        <v>525</v>
      </c>
      <c r="C40" s="200">
        <v>11842</v>
      </c>
      <c r="D40" s="201">
        <v>13203.83</v>
      </c>
      <c r="E40" s="200">
        <v>28.42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</row>
    <row r="41" spans="1:12" ht="13.5" thickBot="1">
      <c r="A41" s="199" t="s">
        <v>553</v>
      </c>
      <c r="B41" s="199" t="s">
        <v>525</v>
      </c>
      <c r="C41" s="200">
        <v>6578</v>
      </c>
      <c r="D41" s="201">
        <v>5518.94</v>
      </c>
      <c r="E41" s="201">
        <v>2843.01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</row>
    <row r="42" spans="1:12" ht="13.5" thickBot="1">
      <c r="A42" s="199" t="s">
        <v>592</v>
      </c>
      <c r="B42" s="199" t="s">
        <v>576</v>
      </c>
      <c r="C42" s="200">
        <v>373307</v>
      </c>
      <c r="D42" s="201">
        <v>261314.9</v>
      </c>
      <c r="E42" s="201">
        <v>149322.8</v>
      </c>
      <c r="F42" s="201">
        <v>-111992.1</v>
      </c>
      <c r="G42" s="200">
        <v>0</v>
      </c>
      <c r="H42" s="200">
        <v>0</v>
      </c>
      <c r="I42" s="200">
        <v>0</v>
      </c>
      <c r="J42" s="200">
        <v>0</v>
      </c>
      <c r="K42" s="201">
        <v>-111992.1</v>
      </c>
      <c r="L42" s="200">
        <v>0</v>
      </c>
    </row>
    <row r="43" spans="1:12" ht="13.5" thickBot="1">
      <c r="A43" s="199" t="s">
        <v>594</v>
      </c>
      <c r="B43" s="199" t="s">
        <v>576</v>
      </c>
      <c r="C43" s="200">
        <v>20364</v>
      </c>
      <c r="D43" s="201">
        <v>10827.54</v>
      </c>
      <c r="E43" s="200">
        <v>0</v>
      </c>
      <c r="F43" s="201">
        <v>-10827.54</v>
      </c>
      <c r="G43" s="200">
        <v>0</v>
      </c>
      <c r="H43" s="200">
        <v>0</v>
      </c>
      <c r="I43" s="200">
        <v>0</v>
      </c>
      <c r="J43" s="200">
        <v>0</v>
      </c>
      <c r="K43" s="201">
        <v>-10827.54</v>
      </c>
      <c r="L43" s="200">
        <v>0</v>
      </c>
    </row>
    <row r="44" spans="1:12" ht="13.5" thickBot="1">
      <c r="A44" s="199" t="s">
        <v>596</v>
      </c>
      <c r="B44" s="199" t="s">
        <v>576</v>
      </c>
      <c r="C44" s="200">
        <v>58</v>
      </c>
      <c r="D44" s="201">
        <v>53505.58</v>
      </c>
      <c r="E44" s="201">
        <v>69567.11</v>
      </c>
      <c r="F44" s="201">
        <v>16061.53</v>
      </c>
      <c r="G44" s="200">
        <v>0</v>
      </c>
      <c r="H44" s="200">
        <v>0</v>
      </c>
      <c r="I44" s="200">
        <v>0</v>
      </c>
      <c r="J44" s="200">
        <v>0</v>
      </c>
      <c r="K44" s="201">
        <v>16061.53</v>
      </c>
      <c r="L44" s="200">
        <v>0</v>
      </c>
    </row>
    <row r="45" spans="1:12" ht="13.5" thickBot="1">
      <c r="A45" s="199" t="s">
        <v>598</v>
      </c>
      <c r="B45" s="199" t="s">
        <v>576</v>
      </c>
      <c r="C45" s="200">
        <v>52422</v>
      </c>
      <c r="D45" s="201">
        <v>228926.87</v>
      </c>
      <c r="E45" s="200">
        <v>0</v>
      </c>
      <c r="F45" s="201">
        <v>-228926.87</v>
      </c>
      <c r="G45" s="200">
        <v>0</v>
      </c>
      <c r="H45" s="200">
        <v>0</v>
      </c>
      <c r="I45" s="200">
        <v>0</v>
      </c>
      <c r="J45" s="200">
        <v>0</v>
      </c>
      <c r="K45" s="201">
        <v>-228926.87</v>
      </c>
      <c r="L45" s="200">
        <v>0</v>
      </c>
    </row>
    <row r="46" spans="1:12" ht="13.5" thickBot="1">
      <c r="A46" s="199" t="s">
        <v>555</v>
      </c>
      <c r="B46" s="199" t="s">
        <v>525</v>
      </c>
      <c r="C46" s="200">
        <v>375582</v>
      </c>
      <c r="D46" s="201">
        <v>228003.19</v>
      </c>
      <c r="E46" s="201">
        <v>217912.68</v>
      </c>
      <c r="F46" s="200">
        <v>0</v>
      </c>
      <c r="G46" s="200">
        <v>0</v>
      </c>
      <c r="H46" s="200">
        <v>225.35</v>
      </c>
      <c r="I46" s="200">
        <v>0</v>
      </c>
      <c r="J46" s="200">
        <v>0</v>
      </c>
      <c r="K46" s="200">
        <v>225.35</v>
      </c>
      <c r="L46" s="200">
        <v>0</v>
      </c>
    </row>
    <row r="47" spans="1:12" ht="13.5" thickBot="1">
      <c r="A47" s="199" t="s">
        <v>557</v>
      </c>
      <c r="B47" s="199" t="s">
        <v>525</v>
      </c>
      <c r="C47" s="200">
        <v>706554</v>
      </c>
      <c r="D47" s="201">
        <v>63589.86</v>
      </c>
      <c r="E47" s="201">
        <v>45219.46</v>
      </c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200">
        <v>0</v>
      </c>
    </row>
    <row r="48" spans="1:12" ht="13.5" thickBot="1">
      <c r="A48" s="199" t="s">
        <v>557</v>
      </c>
      <c r="B48" s="199" t="s">
        <v>576</v>
      </c>
      <c r="C48" s="200">
        <v>391116</v>
      </c>
      <c r="D48" s="201">
        <v>35200.44</v>
      </c>
      <c r="E48" s="201">
        <v>25031.42</v>
      </c>
      <c r="F48" s="201">
        <v>-10169.02</v>
      </c>
      <c r="G48" s="200">
        <v>0</v>
      </c>
      <c r="H48" s="200">
        <v>0</v>
      </c>
      <c r="I48" s="200">
        <v>0</v>
      </c>
      <c r="J48" s="200">
        <v>0</v>
      </c>
      <c r="K48" s="201">
        <v>-10169.02</v>
      </c>
      <c r="L48" s="200">
        <v>0</v>
      </c>
    </row>
    <row r="49" spans="1:12" ht="13.5" thickBot="1">
      <c r="A49" s="199" t="s">
        <v>559</v>
      </c>
      <c r="B49" s="199" t="s">
        <v>525</v>
      </c>
      <c r="C49" s="200">
        <v>76755</v>
      </c>
      <c r="D49" s="201">
        <v>57566.25</v>
      </c>
      <c r="E49" s="201">
        <v>50512.47</v>
      </c>
      <c r="F49" s="200">
        <v>0</v>
      </c>
      <c r="G49" s="200">
        <v>0</v>
      </c>
      <c r="H49" s="200">
        <v>30.71</v>
      </c>
      <c r="I49" s="200">
        <v>0</v>
      </c>
      <c r="J49" s="200">
        <v>0</v>
      </c>
      <c r="K49" s="200">
        <v>30.71</v>
      </c>
      <c r="L49" s="200">
        <v>0</v>
      </c>
    </row>
    <row r="50" spans="1:12" ht="13.5" thickBot="1">
      <c r="A50" s="199" t="s">
        <v>559</v>
      </c>
      <c r="B50" s="199" t="s">
        <v>576</v>
      </c>
      <c r="C50" s="200">
        <v>43111</v>
      </c>
      <c r="D50" s="201">
        <v>32333.25</v>
      </c>
      <c r="E50" s="201">
        <v>28371.35</v>
      </c>
      <c r="F50" s="201">
        <v>-3961.9</v>
      </c>
      <c r="G50" s="200">
        <v>0</v>
      </c>
      <c r="H50" s="200">
        <v>0</v>
      </c>
      <c r="I50" s="200">
        <v>0</v>
      </c>
      <c r="J50" s="200">
        <v>0</v>
      </c>
      <c r="K50" s="201">
        <v>-3961.9</v>
      </c>
      <c r="L50" s="200">
        <v>0</v>
      </c>
    </row>
    <row r="51" spans="1:12" ht="13.5" thickBot="1">
      <c r="A51" s="199" t="s">
        <v>600</v>
      </c>
      <c r="B51" s="199" t="s">
        <v>576</v>
      </c>
      <c r="C51" s="200">
        <v>1576417</v>
      </c>
      <c r="D51" s="201">
        <v>550169.53</v>
      </c>
      <c r="E51" s="201">
        <v>75352.73</v>
      </c>
      <c r="F51" s="201">
        <v>-474816.8</v>
      </c>
      <c r="G51" s="200">
        <v>0</v>
      </c>
      <c r="H51" s="200">
        <v>0</v>
      </c>
      <c r="I51" s="200">
        <v>0</v>
      </c>
      <c r="J51" s="200">
        <v>0</v>
      </c>
      <c r="K51" s="201">
        <v>-474816.8</v>
      </c>
      <c r="L51" s="200">
        <v>0</v>
      </c>
    </row>
    <row r="52" spans="1:12" ht="13.5" thickBot="1">
      <c r="A52" s="199" t="s">
        <v>561</v>
      </c>
      <c r="B52" s="199" t="s">
        <v>525</v>
      </c>
      <c r="C52" s="200">
        <v>679198</v>
      </c>
      <c r="D52" s="201">
        <v>15621.55</v>
      </c>
      <c r="E52" s="201">
        <v>25945.36</v>
      </c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200">
        <v>0</v>
      </c>
    </row>
    <row r="53" spans="1:12" ht="13.5" thickBot="1">
      <c r="A53" s="199" t="s">
        <v>563</v>
      </c>
      <c r="B53" s="199" t="s">
        <v>525</v>
      </c>
      <c r="C53" s="200">
        <v>2305339</v>
      </c>
      <c r="D53" s="201">
        <v>29969.41</v>
      </c>
      <c r="E53" s="201">
        <v>13832.03</v>
      </c>
      <c r="F53" s="200">
        <v>0</v>
      </c>
      <c r="G53" s="200">
        <v>0</v>
      </c>
      <c r="H53" s="200">
        <v>461.06</v>
      </c>
      <c r="I53" s="200">
        <v>0</v>
      </c>
      <c r="J53" s="200">
        <v>0</v>
      </c>
      <c r="K53" s="200">
        <v>461.06</v>
      </c>
      <c r="L53" s="200">
        <v>0</v>
      </c>
    </row>
    <row r="54" spans="1:12" ht="13.5" thickBot="1">
      <c r="A54" s="199" t="s">
        <v>563</v>
      </c>
      <c r="B54" s="199" t="s">
        <v>576</v>
      </c>
      <c r="C54" s="200">
        <v>1544653</v>
      </c>
      <c r="D54" s="201">
        <v>20080.49</v>
      </c>
      <c r="E54" s="201">
        <v>9267.92</v>
      </c>
      <c r="F54" s="201">
        <v>-10812.57</v>
      </c>
      <c r="G54" s="200">
        <v>0</v>
      </c>
      <c r="H54" s="200">
        <v>0</v>
      </c>
      <c r="I54" s="200">
        <v>0</v>
      </c>
      <c r="J54" s="200">
        <v>0</v>
      </c>
      <c r="K54" s="201">
        <v>-10812.57</v>
      </c>
      <c r="L54" s="200">
        <v>0</v>
      </c>
    </row>
    <row r="55" spans="1:12" ht="13.5" thickBot="1">
      <c r="A55" s="199" t="s">
        <v>565</v>
      </c>
      <c r="B55" s="199" t="s">
        <v>525</v>
      </c>
      <c r="C55" s="200">
        <v>1763240</v>
      </c>
      <c r="D55" s="201">
        <v>28211.84</v>
      </c>
      <c r="E55" s="201">
        <v>81990.66</v>
      </c>
      <c r="F55" s="200">
        <v>0</v>
      </c>
      <c r="G55" s="200">
        <v>0</v>
      </c>
      <c r="H55" s="200">
        <v>176.32</v>
      </c>
      <c r="I55" s="200">
        <v>0</v>
      </c>
      <c r="J55" s="200">
        <v>0</v>
      </c>
      <c r="K55" s="200">
        <v>176.32</v>
      </c>
      <c r="L55" s="200">
        <v>0</v>
      </c>
    </row>
    <row r="56" spans="1:12" ht="13.5" thickBot="1">
      <c r="A56" s="199" t="s">
        <v>565</v>
      </c>
      <c r="B56" s="199" t="s">
        <v>576</v>
      </c>
      <c r="C56" s="200">
        <v>787024</v>
      </c>
      <c r="D56" s="201">
        <v>12592.38</v>
      </c>
      <c r="E56" s="201">
        <v>36596.62</v>
      </c>
      <c r="F56" s="201">
        <v>24004.24</v>
      </c>
      <c r="G56" s="200">
        <v>0</v>
      </c>
      <c r="H56" s="200">
        <v>0</v>
      </c>
      <c r="I56" s="200">
        <v>0</v>
      </c>
      <c r="J56" s="200">
        <v>0</v>
      </c>
      <c r="K56" s="201">
        <v>24004.24</v>
      </c>
      <c r="L56" s="200">
        <v>0</v>
      </c>
    </row>
    <row r="57" spans="1:12" ht="23.25" thickBot="1">
      <c r="A57" s="199" t="s">
        <v>602</v>
      </c>
      <c r="B57" s="199" t="s">
        <v>576</v>
      </c>
      <c r="C57" s="200">
        <v>179818</v>
      </c>
      <c r="D57" s="201">
        <v>8990.9</v>
      </c>
      <c r="E57" s="201">
        <v>20085.67</v>
      </c>
      <c r="F57" s="201">
        <v>11094.77</v>
      </c>
      <c r="G57" s="200">
        <v>0</v>
      </c>
      <c r="H57" s="200">
        <v>0</v>
      </c>
      <c r="I57" s="200">
        <v>0</v>
      </c>
      <c r="J57" s="200">
        <v>0</v>
      </c>
      <c r="K57" s="201">
        <v>11094.77</v>
      </c>
      <c r="L57" s="200">
        <v>0</v>
      </c>
    </row>
    <row r="58" spans="1:12" ht="13.5" thickBot="1">
      <c r="A58" s="199" t="s">
        <v>567</v>
      </c>
      <c r="B58" s="199" t="s">
        <v>525</v>
      </c>
      <c r="C58" s="200">
        <v>2052364</v>
      </c>
      <c r="D58" s="201">
        <v>2102646.92</v>
      </c>
      <c r="E58" s="201">
        <v>1953440.06</v>
      </c>
      <c r="F58" s="200">
        <v>0</v>
      </c>
      <c r="G58" s="200">
        <v>0</v>
      </c>
      <c r="H58" s="201">
        <v>47204.38</v>
      </c>
      <c r="I58" s="200">
        <v>0</v>
      </c>
      <c r="J58" s="200">
        <v>0</v>
      </c>
      <c r="K58" s="201">
        <v>47204.38</v>
      </c>
      <c r="L58" s="201">
        <v>24628.37</v>
      </c>
    </row>
    <row r="59" spans="1:12" ht="13.5" thickBot="1">
      <c r="A59" s="199" t="s">
        <v>567</v>
      </c>
      <c r="B59" s="199" t="s">
        <v>576</v>
      </c>
      <c r="C59" s="200">
        <v>887018</v>
      </c>
      <c r="D59" s="201">
        <v>908749.94</v>
      </c>
      <c r="E59" s="201">
        <v>844263.73</v>
      </c>
      <c r="F59" s="201">
        <v>-64486.21</v>
      </c>
      <c r="G59" s="200">
        <v>0</v>
      </c>
      <c r="H59" s="200">
        <v>0</v>
      </c>
      <c r="I59" s="200">
        <v>0</v>
      </c>
      <c r="J59" s="200">
        <v>0</v>
      </c>
      <c r="K59" s="201">
        <v>-64486.21</v>
      </c>
      <c r="L59" s="201">
        <v>10644.21</v>
      </c>
    </row>
    <row r="60" spans="1:12" ht="13.5" thickBot="1">
      <c r="A60" s="199" t="s">
        <v>604</v>
      </c>
      <c r="B60" s="199" t="s">
        <v>576</v>
      </c>
      <c r="C60" s="200">
        <v>15557</v>
      </c>
      <c r="D60" s="201">
        <v>24547.39</v>
      </c>
      <c r="E60" s="201">
        <v>1347.24</v>
      </c>
      <c r="F60" s="201">
        <v>-23200.15</v>
      </c>
      <c r="G60" s="200">
        <v>0</v>
      </c>
      <c r="H60" s="200">
        <v>0</v>
      </c>
      <c r="I60" s="200">
        <v>0</v>
      </c>
      <c r="J60" s="200">
        <v>0</v>
      </c>
      <c r="K60" s="201">
        <v>-23200.15</v>
      </c>
      <c r="L60" s="200">
        <v>0</v>
      </c>
    </row>
    <row r="61" spans="1:12" ht="23.25" thickBot="1">
      <c r="A61" s="199" t="s">
        <v>606</v>
      </c>
      <c r="B61" s="199" t="s">
        <v>576</v>
      </c>
      <c r="C61" s="200">
        <v>438277</v>
      </c>
      <c r="D61" s="201">
        <v>87655.4</v>
      </c>
      <c r="E61" s="201">
        <v>87655.4</v>
      </c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v>0</v>
      </c>
      <c r="L61" s="200">
        <v>0</v>
      </c>
    </row>
    <row r="62" spans="1:12" ht="13.5" thickBot="1">
      <c r="A62" s="199" t="s">
        <v>608</v>
      </c>
      <c r="B62" s="199" t="s">
        <v>576</v>
      </c>
      <c r="C62" s="200">
        <v>102217</v>
      </c>
      <c r="D62" s="201">
        <v>106428.34</v>
      </c>
      <c r="E62" s="201">
        <v>16354.72</v>
      </c>
      <c r="F62" s="201">
        <v>-90073.62</v>
      </c>
      <c r="G62" s="200">
        <v>0</v>
      </c>
      <c r="H62" s="200">
        <v>0</v>
      </c>
      <c r="I62" s="200">
        <v>0</v>
      </c>
      <c r="J62" s="200">
        <v>0</v>
      </c>
      <c r="K62" s="201">
        <v>-90073.62</v>
      </c>
      <c r="L62" s="200">
        <v>0</v>
      </c>
    </row>
    <row r="63" spans="1:12" ht="13.5" thickBot="1">
      <c r="A63" s="199" t="s">
        <v>569</v>
      </c>
      <c r="B63" s="199" t="s">
        <v>525</v>
      </c>
      <c r="C63" s="200">
        <v>84867</v>
      </c>
      <c r="D63" s="201">
        <v>97223.64</v>
      </c>
      <c r="E63" s="201">
        <v>52362.94</v>
      </c>
      <c r="F63" s="200">
        <v>0</v>
      </c>
      <c r="G63" s="200">
        <v>0</v>
      </c>
      <c r="H63" s="200">
        <v>0</v>
      </c>
      <c r="I63" s="200">
        <v>0</v>
      </c>
      <c r="J63" s="200">
        <v>0</v>
      </c>
      <c r="K63" s="200">
        <v>0</v>
      </c>
      <c r="L63" s="200">
        <v>0</v>
      </c>
    </row>
    <row r="64" spans="1:12" ht="13.5" thickBot="1">
      <c r="A64" s="199" t="s">
        <v>571</v>
      </c>
      <c r="B64" s="199" t="s">
        <v>525</v>
      </c>
      <c r="C64" s="200">
        <v>834770</v>
      </c>
      <c r="D64" s="201">
        <v>511296.63</v>
      </c>
      <c r="E64" s="201">
        <v>250431</v>
      </c>
      <c r="F64" s="200">
        <v>0</v>
      </c>
      <c r="G64" s="200">
        <v>0</v>
      </c>
      <c r="H64" s="200">
        <v>0</v>
      </c>
      <c r="I64" s="200">
        <v>0</v>
      </c>
      <c r="J64" s="200">
        <v>0</v>
      </c>
      <c r="K64" s="200">
        <v>0</v>
      </c>
      <c r="L64" s="200">
        <v>0</v>
      </c>
    </row>
    <row r="65" spans="1:12" ht="13.5" thickBot="1">
      <c r="A65" s="199" t="s">
        <v>573</v>
      </c>
      <c r="B65" s="199" t="s">
        <v>525</v>
      </c>
      <c r="C65" s="200">
        <v>171699</v>
      </c>
      <c r="D65" s="201">
        <v>73830.57</v>
      </c>
      <c r="E65" s="201">
        <v>4790.4</v>
      </c>
      <c r="F65" s="200">
        <v>0</v>
      </c>
      <c r="G65" s="200">
        <v>0</v>
      </c>
      <c r="H65" s="200">
        <v>-17.17</v>
      </c>
      <c r="I65" s="200">
        <v>0</v>
      </c>
      <c r="J65" s="200">
        <v>0</v>
      </c>
      <c r="K65" s="200">
        <v>-17.17</v>
      </c>
      <c r="L65" s="200">
        <v>0</v>
      </c>
    </row>
    <row r="66" spans="1:12" ht="23.25" thickBot="1">
      <c r="A66" s="199" t="s">
        <v>610</v>
      </c>
      <c r="B66" s="199" t="s">
        <v>576</v>
      </c>
      <c r="C66" s="200">
        <v>9391</v>
      </c>
      <c r="D66" s="201">
        <v>2729.96</v>
      </c>
      <c r="E66" s="201">
        <v>2116.73</v>
      </c>
      <c r="F66" s="200">
        <v>-613.23</v>
      </c>
      <c r="G66" s="200">
        <v>0</v>
      </c>
      <c r="H66" s="200">
        <v>0</v>
      </c>
      <c r="I66" s="200">
        <v>0</v>
      </c>
      <c r="J66" s="200">
        <v>0</v>
      </c>
      <c r="K66" s="200">
        <v>-613.23</v>
      </c>
      <c r="L66" s="200">
        <v>0</v>
      </c>
    </row>
    <row r="67" spans="1:12" ht="23.25" thickBot="1">
      <c r="A67" s="199" t="s">
        <v>612</v>
      </c>
      <c r="B67" s="199" t="s">
        <v>576</v>
      </c>
      <c r="C67" s="200">
        <v>10546</v>
      </c>
      <c r="D67" s="201">
        <v>3691.1</v>
      </c>
      <c r="E67" s="201">
        <v>5273</v>
      </c>
      <c r="F67" s="201">
        <v>1581.9</v>
      </c>
      <c r="G67" s="200">
        <v>0</v>
      </c>
      <c r="H67" s="200">
        <v>0</v>
      </c>
      <c r="I67" s="200">
        <v>0</v>
      </c>
      <c r="J67" s="200">
        <v>0</v>
      </c>
      <c r="K67" s="201">
        <v>1581.9</v>
      </c>
      <c r="L67" s="200">
        <v>0</v>
      </c>
    </row>
    <row r="68" spans="1:12" ht="13.5" thickBot="1">
      <c r="A68" s="374" t="s">
        <v>116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6"/>
    </row>
    <row r="69" spans="1:12" ht="23.25" thickBot="1">
      <c r="A69" s="199" t="s">
        <v>620</v>
      </c>
      <c r="B69" s="199" t="s">
        <v>525</v>
      </c>
      <c r="C69" s="200">
        <v>45488</v>
      </c>
      <c r="D69" s="201">
        <v>17467.39</v>
      </c>
      <c r="E69" s="201">
        <v>18286.18</v>
      </c>
      <c r="F69" s="200">
        <v>0</v>
      </c>
      <c r="G69" s="200">
        <v>0</v>
      </c>
      <c r="H69" s="200">
        <v>-36.39</v>
      </c>
      <c r="I69" s="200">
        <v>0</v>
      </c>
      <c r="J69" s="200">
        <v>0</v>
      </c>
      <c r="K69" s="200">
        <v>-36.39</v>
      </c>
      <c r="L69" s="200">
        <v>0</v>
      </c>
    </row>
    <row r="70" spans="1:12" ht="23.25" thickBot="1">
      <c r="A70" s="199" t="s">
        <v>621</v>
      </c>
      <c r="B70" s="199" t="s">
        <v>525</v>
      </c>
      <c r="C70" s="200">
        <v>327739</v>
      </c>
      <c r="D70" s="201">
        <v>115382.86</v>
      </c>
      <c r="E70" s="201">
        <v>129784.64</v>
      </c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200">
        <v>0</v>
      </c>
    </row>
    <row r="71" spans="1:12" ht="23.25" thickBot="1">
      <c r="A71" s="199" t="s">
        <v>621</v>
      </c>
      <c r="B71" s="199" t="s">
        <v>576</v>
      </c>
      <c r="C71" s="200">
        <v>121467</v>
      </c>
      <c r="D71" s="201">
        <v>42763.33</v>
      </c>
      <c r="E71" s="201">
        <v>48100.93</v>
      </c>
      <c r="F71" s="201">
        <v>5337.6</v>
      </c>
      <c r="G71" s="200">
        <v>0</v>
      </c>
      <c r="H71" s="200">
        <v>0</v>
      </c>
      <c r="I71" s="200">
        <v>0</v>
      </c>
      <c r="J71" s="200">
        <v>0</v>
      </c>
      <c r="K71" s="201">
        <v>5337.6</v>
      </c>
      <c r="L71" s="200">
        <v>0</v>
      </c>
    </row>
    <row r="72" spans="1:12" ht="13.5" thickBot="1">
      <c r="A72" s="199" t="s">
        <v>622</v>
      </c>
      <c r="B72" s="199" t="s">
        <v>525</v>
      </c>
      <c r="C72" s="200">
        <v>473486</v>
      </c>
      <c r="D72" s="201">
        <v>164259.06</v>
      </c>
      <c r="E72" s="201">
        <v>188447.43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200">
        <v>0</v>
      </c>
    </row>
    <row r="73" spans="1:12" ht="13.5" thickBot="1">
      <c r="A73" s="199" t="s">
        <v>622</v>
      </c>
      <c r="B73" s="199" t="s">
        <v>576</v>
      </c>
      <c r="C73" s="200">
        <v>234495</v>
      </c>
      <c r="D73" s="201">
        <v>81349.66</v>
      </c>
      <c r="E73" s="201">
        <v>93329.01</v>
      </c>
      <c r="F73" s="201">
        <v>11979.35</v>
      </c>
      <c r="G73" s="200">
        <v>0</v>
      </c>
      <c r="H73" s="200">
        <v>0</v>
      </c>
      <c r="I73" s="200">
        <v>0</v>
      </c>
      <c r="J73" s="200">
        <v>0</v>
      </c>
      <c r="K73" s="201">
        <v>11979.35</v>
      </c>
      <c r="L73" s="200">
        <v>0</v>
      </c>
    </row>
    <row r="74" spans="1:12" ht="13.5" thickBot="1">
      <c r="A74" s="199" t="s">
        <v>623</v>
      </c>
      <c r="B74" s="199" t="s">
        <v>525</v>
      </c>
      <c r="C74" s="200">
        <v>889981</v>
      </c>
      <c r="D74" s="201">
        <v>307233</v>
      </c>
      <c r="E74" s="201">
        <v>353144.46</v>
      </c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200">
        <v>0</v>
      </c>
    </row>
    <row r="75" spans="1:12" ht="13.5" thickBot="1">
      <c r="A75" s="199" t="s">
        <v>623</v>
      </c>
      <c r="B75" s="199" t="s">
        <v>576</v>
      </c>
      <c r="C75" s="200">
        <v>117071</v>
      </c>
      <c r="D75" s="201">
        <v>40312.57</v>
      </c>
      <c r="E75" s="201">
        <v>46453.77</v>
      </c>
      <c r="F75" s="201">
        <v>6141.2</v>
      </c>
      <c r="G75" s="200">
        <v>0</v>
      </c>
      <c r="H75" s="200">
        <v>0</v>
      </c>
      <c r="I75" s="200">
        <v>0</v>
      </c>
      <c r="J75" s="200">
        <v>0</v>
      </c>
      <c r="K75" s="201">
        <v>6141.2</v>
      </c>
      <c r="L75" s="200">
        <v>0</v>
      </c>
    </row>
    <row r="76" spans="1:12" ht="13.5" thickBot="1">
      <c r="A76" s="199" t="s">
        <v>624</v>
      </c>
      <c r="B76" s="199" t="s">
        <v>525</v>
      </c>
      <c r="C76" s="200">
        <v>303766</v>
      </c>
      <c r="D76" s="201">
        <v>129859.97</v>
      </c>
      <c r="E76" s="201">
        <v>150151.53</v>
      </c>
      <c r="F76" s="200">
        <v>0</v>
      </c>
      <c r="G76" s="200">
        <v>0</v>
      </c>
      <c r="H76" s="200">
        <v>30.37</v>
      </c>
      <c r="I76" s="200">
        <v>0</v>
      </c>
      <c r="J76" s="200">
        <v>0</v>
      </c>
      <c r="K76" s="200">
        <v>30.37</v>
      </c>
      <c r="L76" s="200">
        <v>0</v>
      </c>
    </row>
    <row r="77" spans="1:12" ht="13.5" thickBot="1">
      <c r="A77" s="199" t="s">
        <v>624</v>
      </c>
      <c r="B77" s="199" t="s">
        <v>576</v>
      </c>
      <c r="C77" s="200">
        <v>318264</v>
      </c>
      <c r="D77" s="201">
        <v>136057.87</v>
      </c>
      <c r="E77" s="201">
        <v>157317.9</v>
      </c>
      <c r="F77" s="201">
        <v>21260.03</v>
      </c>
      <c r="G77" s="200">
        <v>0</v>
      </c>
      <c r="H77" s="200">
        <v>0</v>
      </c>
      <c r="I77" s="200">
        <v>0</v>
      </c>
      <c r="J77" s="200">
        <v>0</v>
      </c>
      <c r="K77" s="201">
        <v>21260.03</v>
      </c>
      <c r="L77" s="200">
        <v>0</v>
      </c>
    </row>
    <row r="78" spans="1:12" ht="13.5" thickBot="1">
      <c r="A78" s="199" t="s">
        <v>625</v>
      </c>
      <c r="B78" s="199" t="s">
        <v>525</v>
      </c>
      <c r="C78" s="200">
        <v>503115</v>
      </c>
      <c r="D78" s="201">
        <v>259818.81</v>
      </c>
      <c r="E78" s="201">
        <v>297340.97</v>
      </c>
      <c r="F78" s="200">
        <v>0</v>
      </c>
      <c r="G78" s="200">
        <v>0</v>
      </c>
      <c r="H78" s="201">
        <v>1509.35</v>
      </c>
      <c r="I78" s="200">
        <v>0</v>
      </c>
      <c r="J78" s="200">
        <v>0</v>
      </c>
      <c r="K78" s="201">
        <v>1509.35</v>
      </c>
      <c r="L78" s="200">
        <v>0</v>
      </c>
    </row>
    <row r="79" spans="1:12" ht="13.5" thickBot="1">
      <c r="A79" s="199" t="s">
        <v>625</v>
      </c>
      <c r="B79" s="199" t="s">
        <v>576</v>
      </c>
      <c r="C79" s="200">
        <v>134092</v>
      </c>
      <c r="D79" s="201">
        <v>69191.47</v>
      </c>
      <c r="E79" s="201">
        <v>79248.37</v>
      </c>
      <c r="F79" s="201">
        <v>10056.9</v>
      </c>
      <c r="G79" s="200">
        <v>0</v>
      </c>
      <c r="H79" s="200">
        <v>0</v>
      </c>
      <c r="I79" s="200">
        <v>0</v>
      </c>
      <c r="J79" s="200">
        <v>0</v>
      </c>
      <c r="K79" s="201">
        <v>10056.9</v>
      </c>
      <c r="L79" s="200">
        <v>0</v>
      </c>
    </row>
    <row r="80" spans="1:12" ht="13.5" thickBot="1">
      <c r="A80" s="199" t="s">
        <v>626</v>
      </c>
      <c r="B80" s="199" t="s">
        <v>525</v>
      </c>
      <c r="C80" s="200">
        <v>511882</v>
      </c>
      <c r="D80" s="201">
        <v>262743.39</v>
      </c>
      <c r="E80" s="201">
        <v>302931.77</v>
      </c>
      <c r="F80" s="200">
        <v>0</v>
      </c>
      <c r="G80" s="200">
        <v>0</v>
      </c>
      <c r="H80" s="200">
        <v>0</v>
      </c>
      <c r="I80" s="200">
        <v>0</v>
      </c>
      <c r="J80" s="200">
        <v>0</v>
      </c>
      <c r="K80" s="200">
        <v>0</v>
      </c>
      <c r="L80" s="200">
        <v>0</v>
      </c>
    </row>
    <row r="81" spans="1:12" ht="13.5" thickBot="1">
      <c r="A81" s="199" t="s">
        <v>626</v>
      </c>
      <c r="B81" s="199" t="s">
        <v>576</v>
      </c>
      <c r="C81" s="200">
        <v>108464</v>
      </c>
      <c r="D81" s="201">
        <v>55468.48</v>
      </c>
      <c r="E81" s="201">
        <v>64189</v>
      </c>
      <c r="F81" s="201">
        <v>8720.52</v>
      </c>
      <c r="G81" s="200">
        <v>0</v>
      </c>
      <c r="H81" s="200">
        <v>0</v>
      </c>
      <c r="I81" s="200">
        <v>0</v>
      </c>
      <c r="J81" s="200">
        <v>0</v>
      </c>
      <c r="K81" s="201">
        <v>8720.52</v>
      </c>
      <c r="L81" s="200">
        <v>0</v>
      </c>
    </row>
    <row r="82" spans="1:12" ht="23.25" thickBot="1">
      <c r="A82" s="199" t="s">
        <v>627</v>
      </c>
      <c r="B82" s="199" t="s">
        <v>525</v>
      </c>
      <c r="C82" s="200">
        <v>176153</v>
      </c>
      <c r="D82" s="201">
        <v>89145.15</v>
      </c>
      <c r="E82" s="201">
        <v>103049.51</v>
      </c>
      <c r="F82" s="200">
        <v>0</v>
      </c>
      <c r="G82" s="200">
        <v>0</v>
      </c>
      <c r="H82" s="200">
        <v>0</v>
      </c>
      <c r="I82" s="200">
        <v>0</v>
      </c>
      <c r="J82" s="200">
        <v>0</v>
      </c>
      <c r="K82" s="200">
        <v>0</v>
      </c>
      <c r="L82" s="200">
        <v>0</v>
      </c>
    </row>
    <row r="83" spans="1:12" ht="13.5" thickBot="1">
      <c r="A83" s="199" t="s">
        <v>628</v>
      </c>
      <c r="B83" s="199" t="s">
        <v>525</v>
      </c>
      <c r="C83" s="200">
        <v>374243</v>
      </c>
      <c r="D83" s="201">
        <v>217172.08</v>
      </c>
      <c r="E83" s="201">
        <v>257516.61</v>
      </c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200">
        <v>0</v>
      </c>
    </row>
    <row r="84" spans="1:12" ht="13.5" thickBot="1">
      <c r="A84" s="199" t="s">
        <v>629</v>
      </c>
      <c r="B84" s="199" t="s">
        <v>525</v>
      </c>
      <c r="C84" s="200">
        <v>331738</v>
      </c>
      <c r="D84" s="201">
        <v>205736.17</v>
      </c>
      <c r="E84" s="201">
        <v>259021.03</v>
      </c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200">
        <v>0</v>
      </c>
    </row>
    <row r="85" spans="1:12" ht="13.5" thickBot="1">
      <c r="A85" s="199" t="s">
        <v>630</v>
      </c>
      <c r="B85" s="199" t="s">
        <v>525</v>
      </c>
      <c r="C85" s="200">
        <v>42732</v>
      </c>
      <c r="D85" s="201">
        <v>30299.18</v>
      </c>
      <c r="E85" s="201">
        <v>37578.52</v>
      </c>
      <c r="F85" s="200">
        <v>0</v>
      </c>
      <c r="G85" s="200">
        <v>0</v>
      </c>
      <c r="H85" s="200">
        <v>-534.15</v>
      </c>
      <c r="I85" s="200">
        <v>0</v>
      </c>
      <c r="J85" s="200">
        <v>0</v>
      </c>
      <c r="K85" s="200">
        <v>-534.15</v>
      </c>
      <c r="L85" s="200">
        <v>0</v>
      </c>
    </row>
    <row r="86" spans="1:12" ht="13.5" thickBot="1">
      <c r="A86" s="199" t="s">
        <v>631</v>
      </c>
      <c r="B86" s="199" t="s">
        <v>525</v>
      </c>
      <c r="C86" s="200">
        <v>123843</v>
      </c>
      <c r="D86" s="201">
        <v>109394.45</v>
      </c>
      <c r="E86" s="201">
        <v>120994.61</v>
      </c>
      <c r="F86" s="200">
        <v>0</v>
      </c>
      <c r="G86" s="200">
        <v>0</v>
      </c>
      <c r="H86" s="201">
        <v>-1424.2</v>
      </c>
      <c r="I86" s="200">
        <v>0</v>
      </c>
      <c r="J86" s="200">
        <v>0</v>
      </c>
      <c r="K86" s="201">
        <v>-1424.2</v>
      </c>
      <c r="L86" s="200">
        <v>0</v>
      </c>
    </row>
    <row r="87" spans="1:12" ht="13.5" thickBot="1">
      <c r="A87" s="206" t="s">
        <v>642</v>
      </c>
      <c r="B87" s="206">
        <v>71</v>
      </c>
      <c r="C87" s="199"/>
      <c r="D87" s="202">
        <v>14686536.84</v>
      </c>
      <c r="E87" s="202">
        <v>11739595.76</v>
      </c>
      <c r="F87" s="202">
        <v>-1972979.85</v>
      </c>
      <c r="G87" s="275">
        <v>0</v>
      </c>
      <c r="H87" s="202">
        <v>147592.43</v>
      </c>
      <c r="I87" s="275">
        <v>0</v>
      </c>
      <c r="J87" s="275">
        <v>0</v>
      </c>
      <c r="K87" s="202">
        <v>-1825387.42</v>
      </c>
      <c r="L87" s="202">
        <v>196747.72</v>
      </c>
    </row>
    <row r="88" spans="1:12" ht="13.5" thickBot="1">
      <c r="A88" s="374" t="s">
        <v>470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6"/>
    </row>
    <row r="89" spans="1:12" ht="23.25" thickBot="1">
      <c r="A89" s="199" t="s">
        <v>575</v>
      </c>
      <c r="B89" s="199" t="s">
        <v>576</v>
      </c>
      <c r="C89" s="200">
        <v>28397</v>
      </c>
      <c r="D89" s="201">
        <v>1079.09</v>
      </c>
      <c r="E89" s="200">
        <v>0</v>
      </c>
      <c r="F89" s="201">
        <v>-1079.09</v>
      </c>
      <c r="G89" s="200">
        <v>0</v>
      </c>
      <c r="H89" s="200">
        <v>0</v>
      </c>
      <c r="I89" s="200">
        <v>0</v>
      </c>
      <c r="J89" s="200">
        <v>0</v>
      </c>
      <c r="K89" s="201">
        <v>-1079.09</v>
      </c>
      <c r="L89" s="200">
        <v>0</v>
      </c>
    </row>
    <row r="90" spans="1:12" ht="23.25" thickBot="1">
      <c r="A90" s="199" t="s">
        <v>578</v>
      </c>
      <c r="B90" s="199" t="s">
        <v>576</v>
      </c>
      <c r="C90" s="200">
        <v>218242</v>
      </c>
      <c r="D90" s="201">
        <v>218242</v>
      </c>
      <c r="E90" s="201">
        <v>63508.42</v>
      </c>
      <c r="F90" s="201">
        <v>-154733.58</v>
      </c>
      <c r="G90" s="200">
        <v>0</v>
      </c>
      <c r="H90" s="200">
        <v>0</v>
      </c>
      <c r="I90" s="200">
        <v>0</v>
      </c>
      <c r="J90" s="200">
        <v>0</v>
      </c>
      <c r="K90" s="201">
        <v>-154733.58</v>
      </c>
      <c r="L90" s="200">
        <v>0</v>
      </c>
    </row>
    <row r="91" spans="1:12" ht="13.5" thickBot="1">
      <c r="A91" s="199" t="s">
        <v>527</v>
      </c>
      <c r="B91" s="199" t="s">
        <v>525</v>
      </c>
      <c r="C91" s="200">
        <v>220890</v>
      </c>
      <c r="D91" s="201">
        <v>34458.84</v>
      </c>
      <c r="E91" s="201">
        <v>62313.07</v>
      </c>
      <c r="F91" s="200">
        <v>0</v>
      </c>
      <c r="G91" s="200">
        <v>0</v>
      </c>
      <c r="H91" s="200">
        <v>-441.78</v>
      </c>
      <c r="I91" s="200">
        <v>0</v>
      </c>
      <c r="J91" s="200">
        <v>0</v>
      </c>
      <c r="K91" s="200">
        <v>-441.78</v>
      </c>
      <c r="L91" s="200">
        <v>0</v>
      </c>
    </row>
    <row r="92" spans="1:12" ht="13.5" thickBot="1">
      <c r="A92" s="199" t="s">
        <v>529</v>
      </c>
      <c r="B92" s="199" t="s">
        <v>525</v>
      </c>
      <c r="C92" s="200">
        <v>219316</v>
      </c>
      <c r="D92" s="201">
        <v>21054.34</v>
      </c>
      <c r="E92" s="201">
        <v>30024.36</v>
      </c>
      <c r="F92" s="200">
        <v>0</v>
      </c>
      <c r="G92" s="200">
        <v>0</v>
      </c>
      <c r="H92" s="201">
        <v>2237.02</v>
      </c>
      <c r="I92" s="200">
        <v>0</v>
      </c>
      <c r="J92" s="200">
        <v>0</v>
      </c>
      <c r="K92" s="201">
        <v>2237.02</v>
      </c>
      <c r="L92" s="200">
        <v>0</v>
      </c>
    </row>
    <row r="93" spans="1:12" ht="13.5" thickBot="1">
      <c r="A93" s="199" t="s">
        <v>531</v>
      </c>
      <c r="B93" s="199" t="s">
        <v>525</v>
      </c>
      <c r="C93" s="200">
        <v>794789</v>
      </c>
      <c r="D93" s="201">
        <v>99348.63</v>
      </c>
      <c r="E93" s="201">
        <v>317915.6</v>
      </c>
      <c r="F93" s="200">
        <v>0</v>
      </c>
      <c r="G93" s="200">
        <v>0</v>
      </c>
      <c r="H93" s="201">
        <v>124861.35</v>
      </c>
      <c r="I93" s="200">
        <v>0</v>
      </c>
      <c r="J93" s="200">
        <v>0</v>
      </c>
      <c r="K93" s="201">
        <v>124861.35</v>
      </c>
      <c r="L93" s="200">
        <v>0</v>
      </c>
    </row>
    <row r="94" spans="1:12" ht="13.5" thickBot="1">
      <c r="A94" s="199" t="s">
        <v>533</v>
      </c>
      <c r="B94" s="199" t="s">
        <v>525</v>
      </c>
      <c r="C94" s="200">
        <v>260054</v>
      </c>
      <c r="D94" s="201">
        <v>36407.56</v>
      </c>
      <c r="E94" s="201">
        <v>34977.26</v>
      </c>
      <c r="F94" s="200">
        <v>0</v>
      </c>
      <c r="G94" s="200">
        <v>0</v>
      </c>
      <c r="H94" s="201">
        <v>1560.32</v>
      </c>
      <c r="I94" s="200">
        <v>0</v>
      </c>
      <c r="J94" s="200">
        <v>0</v>
      </c>
      <c r="K94" s="201">
        <v>1560.32</v>
      </c>
      <c r="L94" s="200">
        <v>0</v>
      </c>
    </row>
    <row r="95" spans="1:12" ht="13.5" thickBot="1">
      <c r="A95" s="199" t="s">
        <v>535</v>
      </c>
      <c r="B95" s="199" t="s">
        <v>525</v>
      </c>
      <c r="C95" s="200">
        <v>278432</v>
      </c>
      <c r="D95" s="201">
        <v>78239.39</v>
      </c>
      <c r="E95" s="201">
        <v>125962.64</v>
      </c>
      <c r="F95" s="200">
        <v>0</v>
      </c>
      <c r="G95" s="200">
        <v>0</v>
      </c>
      <c r="H95" s="200">
        <v>-835.29</v>
      </c>
      <c r="I95" s="200">
        <v>0</v>
      </c>
      <c r="J95" s="200">
        <v>0</v>
      </c>
      <c r="K95" s="200">
        <v>-835.29</v>
      </c>
      <c r="L95" s="200">
        <v>0</v>
      </c>
    </row>
    <row r="96" spans="1:12" ht="13.5" thickBot="1">
      <c r="A96" s="199" t="s">
        <v>537</v>
      </c>
      <c r="B96" s="199" t="s">
        <v>525</v>
      </c>
      <c r="C96" s="200">
        <v>101683</v>
      </c>
      <c r="D96" s="201">
        <v>7188.99</v>
      </c>
      <c r="E96" s="200">
        <v>0</v>
      </c>
      <c r="F96" s="200">
        <v>0</v>
      </c>
      <c r="G96" s="200">
        <v>0</v>
      </c>
      <c r="H96" s="200">
        <v>0</v>
      </c>
      <c r="I96" s="200">
        <v>0</v>
      </c>
      <c r="J96" s="200">
        <v>0</v>
      </c>
      <c r="K96" s="200">
        <v>0</v>
      </c>
      <c r="L96" s="200">
        <v>0</v>
      </c>
    </row>
    <row r="97" spans="1:12" ht="13.5" thickBot="1">
      <c r="A97" s="199" t="s">
        <v>537</v>
      </c>
      <c r="B97" s="199" t="s">
        <v>576</v>
      </c>
      <c r="C97" s="200">
        <v>45912</v>
      </c>
      <c r="D97" s="201">
        <v>3245.98</v>
      </c>
      <c r="E97" s="200">
        <v>0</v>
      </c>
      <c r="F97" s="201">
        <v>-3245.98</v>
      </c>
      <c r="G97" s="200">
        <v>0</v>
      </c>
      <c r="H97" s="200">
        <v>0</v>
      </c>
      <c r="I97" s="200">
        <v>0</v>
      </c>
      <c r="J97" s="200">
        <v>0</v>
      </c>
      <c r="K97" s="201">
        <v>-3245.98</v>
      </c>
      <c r="L97" s="200">
        <v>0</v>
      </c>
    </row>
    <row r="98" spans="1:12" ht="13.5" thickBot="1">
      <c r="A98" s="199" t="s">
        <v>580</v>
      </c>
      <c r="B98" s="199" t="s">
        <v>576</v>
      </c>
      <c r="C98" s="200">
        <v>291589</v>
      </c>
      <c r="D98" s="201">
        <v>47849.75</v>
      </c>
      <c r="E98" s="200">
        <v>0</v>
      </c>
      <c r="F98" s="201">
        <v>-47849.75</v>
      </c>
      <c r="G98" s="200">
        <v>0</v>
      </c>
      <c r="H98" s="200">
        <v>0</v>
      </c>
      <c r="I98" s="200">
        <v>0</v>
      </c>
      <c r="J98" s="200">
        <v>0</v>
      </c>
      <c r="K98" s="201">
        <v>-47849.75</v>
      </c>
      <c r="L98" s="200">
        <v>0</v>
      </c>
    </row>
    <row r="99" spans="1:12" ht="13.5" thickBot="1">
      <c r="A99" s="199" t="s">
        <v>582</v>
      </c>
      <c r="B99" s="199" t="s">
        <v>576</v>
      </c>
      <c r="C99" s="200">
        <v>19784</v>
      </c>
      <c r="D99" s="201">
        <v>24356.08</v>
      </c>
      <c r="E99" s="200">
        <v>0</v>
      </c>
      <c r="F99" s="201">
        <v>-24356.08</v>
      </c>
      <c r="G99" s="200">
        <v>0</v>
      </c>
      <c r="H99" s="200">
        <v>0</v>
      </c>
      <c r="I99" s="200">
        <v>0</v>
      </c>
      <c r="J99" s="200">
        <v>0</v>
      </c>
      <c r="K99" s="201">
        <v>-24356.08</v>
      </c>
      <c r="L99" s="200">
        <v>0</v>
      </c>
    </row>
    <row r="100" spans="1:12" ht="13.5" thickBot="1">
      <c r="A100" s="199" t="s">
        <v>539</v>
      </c>
      <c r="B100" s="199" t="s">
        <v>525</v>
      </c>
      <c r="C100" s="200">
        <v>7336234</v>
      </c>
      <c r="D100" s="201">
        <v>1834058.5</v>
      </c>
      <c r="E100" s="201">
        <v>1799578.2</v>
      </c>
      <c r="F100" s="200">
        <v>0</v>
      </c>
      <c r="G100" s="200">
        <v>0</v>
      </c>
      <c r="H100" s="201">
        <v>14672.47</v>
      </c>
      <c r="I100" s="200">
        <v>0</v>
      </c>
      <c r="J100" s="200">
        <v>0</v>
      </c>
      <c r="K100" s="201">
        <v>14672.47</v>
      </c>
      <c r="L100" s="200">
        <v>0</v>
      </c>
    </row>
    <row r="101" spans="1:12" ht="13.5" thickBot="1">
      <c r="A101" s="199" t="s">
        <v>539</v>
      </c>
      <c r="B101" s="199" t="s">
        <v>576</v>
      </c>
      <c r="C101" s="200">
        <v>147376</v>
      </c>
      <c r="D101" s="201">
        <v>36844</v>
      </c>
      <c r="E101" s="201">
        <v>36151.33</v>
      </c>
      <c r="F101" s="200">
        <v>-692.67</v>
      </c>
      <c r="G101" s="200">
        <v>0</v>
      </c>
      <c r="H101" s="200">
        <v>0</v>
      </c>
      <c r="I101" s="200">
        <v>0</v>
      </c>
      <c r="J101" s="200">
        <v>0</v>
      </c>
      <c r="K101" s="200">
        <v>-692.67</v>
      </c>
      <c r="L101" s="200">
        <v>0</v>
      </c>
    </row>
    <row r="102" spans="1:12" ht="13.5" thickBot="1">
      <c r="A102" s="199" t="s">
        <v>541</v>
      </c>
      <c r="B102" s="199" t="s">
        <v>525</v>
      </c>
      <c r="C102" s="200">
        <v>1003001</v>
      </c>
      <c r="D102" s="201">
        <v>267901.57</v>
      </c>
      <c r="E102" s="201">
        <v>381040.08</v>
      </c>
      <c r="F102" s="200">
        <v>0</v>
      </c>
      <c r="G102" s="200">
        <v>0</v>
      </c>
      <c r="H102" s="200">
        <v>-100.3</v>
      </c>
      <c r="I102" s="200">
        <v>0</v>
      </c>
      <c r="J102" s="200">
        <v>0</v>
      </c>
      <c r="K102" s="200">
        <v>-100.3</v>
      </c>
      <c r="L102" s="200">
        <v>0</v>
      </c>
    </row>
    <row r="103" spans="1:12" ht="13.5" thickBot="1">
      <c r="A103" s="199" t="s">
        <v>541</v>
      </c>
      <c r="B103" s="199" t="s">
        <v>576</v>
      </c>
      <c r="C103" s="200">
        <v>713994</v>
      </c>
      <c r="D103" s="201">
        <v>190707.8</v>
      </c>
      <c r="E103" s="201">
        <v>271246.32</v>
      </c>
      <c r="F103" s="201">
        <v>80538.52</v>
      </c>
      <c r="G103" s="200">
        <v>0</v>
      </c>
      <c r="H103" s="200">
        <v>0</v>
      </c>
      <c r="I103" s="200">
        <v>0</v>
      </c>
      <c r="J103" s="200">
        <v>0</v>
      </c>
      <c r="K103" s="201">
        <v>80538.52</v>
      </c>
      <c r="L103" s="200">
        <v>0</v>
      </c>
    </row>
    <row r="104" spans="1:12" ht="13.5" thickBot="1">
      <c r="A104" s="199" t="s">
        <v>543</v>
      </c>
      <c r="B104" s="199" t="s">
        <v>525</v>
      </c>
      <c r="C104" s="200">
        <v>4749245</v>
      </c>
      <c r="D104" s="201">
        <v>1106574.09</v>
      </c>
      <c r="E104" s="201">
        <v>1071904.6</v>
      </c>
      <c r="F104" s="200">
        <v>0</v>
      </c>
      <c r="G104" s="200">
        <v>0</v>
      </c>
      <c r="H104" s="201">
        <v>4274.32</v>
      </c>
      <c r="I104" s="200">
        <v>0</v>
      </c>
      <c r="J104" s="200">
        <v>0</v>
      </c>
      <c r="K104" s="201">
        <v>4274.32</v>
      </c>
      <c r="L104" s="200">
        <v>0</v>
      </c>
    </row>
    <row r="105" spans="1:12" ht="13.5" thickBot="1">
      <c r="A105" s="199" t="s">
        <v>543</v>
      </c>
      <c r="B105" s="199" t="s">
        <v>576</v>
      </c>
      <c r="C105" s="200">
        <v>2040000</v>
      </c>
      <c r="D105" s="201">
        <v>475320</v>
      </c>
      <c r="E105" s="201">
        <v>460428</v>
      </c>
      <c r="F105" s="201">
        <v>-14892</v>
      </c>
      <c r="G105" s="200">
        <v>0</v>
      </c>
      <c r="H105" s="200">
        <v>0</v>
      </c>
      <c r="I105" s="200">
        <v>0</v>
      </c>
      <c r="J105" s="200">
        <v>0</v>
      </c>
      <c r="K105" s="201">
        <v>-14892</v>
      </c>
      <c r="L105" s="200">
        <v>0</v>
      </c>
    </row>
    <row r="106" spans="1:12" ht="13.5" thickBot="1">
      <c r="A106" s="199" t="s">
        <v>584</v>
      </c>
      <c r="B106" s="199" t="s">
        <v>576</v>
      </c>
      <c r="C106" s="200">
        <v>1819124</v>
      </c>
      <c r="D106" s="201">
        <v>898647.26</v>
      </c>
      <c r="E106" s="201">
        <v>181912.4</v>
      </c>
      <c r="F106" s="201">
        <v>-716734.86</v>
      </c>
      <c r="G106" s="200">
        <v>0</v>
      </c>
      <c r="H106" s="200">
        <v>0</v>
      </c>
      <c r="I106" s="200">
        <v>0</v>
      </c>
      <c r="J106" s="200">
        <v>0</v>
      </c>
      <c r="K106" s="201">
        <v>-716734.86</v>
      </c>
      <c r="L106" s="200">
        <v>0</v>
      </c>
    </row>
    <row r="107" spans="1:12" ht="13.5" thickBot="1">
      <c r="A107" s="199" t="s">
        <v>586</v>
      </c>
      <c r="B107" s="199" t="s">
        <v>576</v>
      </c>
      <c r="C107" s="200">
        <v>457921</v>
      </c>
      <c r="D107" s="201">
        <v>154960.47</v>
      </c>
      <c r="E107" s="201">
        <v>22896.05</v>
      </c>
      <c r="F107" s="201">
        <v>-132064.42</v>
      </c>
      <c r="G107" s="200">
        <v>0</v>
      </c>
      <c r="H107" s="200">
        <v>0</v>
      </c>
      <c r="I107" s="200">
        <v>0</v>
      </c>
      <c r="J107" s="200">
        <v>0</v>
      </c>
      <c r="K107" s="201">
        <v>-132064.42</v>
      </c>
      <c r="L107" s="200">
        <v>0</v>
      </c>
    </row>
    <row r="108" spans="1:12" ht="13.5" thickBot="1">
      <c r="A108" s="199" t="s">
        <v>588</v>
      </c>
      <c r="B108" s="199" t="s">
        <v>576</v>
      </c>
      <c r="C108" s="200">
        <v>29195</v>
      </c>
      <c r="D108" s="201">
        <v>11829.81</v>
      </c>
      <c r="E108" s="201">
        <v>7006.8</v>
      </c>
      <c r="F108" s="201">
        <v>-4823.01</v>
      </c>
      <c r="G108" s="200">
        <v>0</v>
      </c>
      <c r="H108" s="200">
        <v>0</v>
      </c>
      <c r="I108" s="200">
        <v>0</v>
      </c>
      <c r="J108" s="200">
        <v>0</v>
      </c>
      <c r="K108" s="201">
        <v>-4823.01</v>
      </c>
      <c r="L108" s="200">
        <v>0</v>
      </c>
    </row>
    <row r="109" spans="1:12" ht="13.5" thickBot="1">
      <c r="A109" s="199" t="s">
        <v>545</v>
      </c>
      <c r="B109" s="199" t="s">
        <v>525</v>
      </c>
      <c r="C109" s="200">
        <v>3107093</v>
      </c>
      <c r="D109" s="201">
        <v>1066043.61</v>
      </c>
      <c r="E109" s="201">
        <v>88552.15</v>
      </c>
      <c r="F109" s="200">
        <v>0</v>
      </c>
      <c r="G109" s="200">
        <v>0</v>
      </c>
      <c r="H109" s="201">
        <v>-35731.57</v>
      </c>
      <c r="I109" s="200">
        <v>0</v>
      </c>
      <c r="J109" s="200">
        <v>0</v>
      </c>
      <c r="K109" s="201">
        <v>-35731.57</v>
      </c>
      <c r="L109" s="200">
        <v>0</v>
      </c>
    </row>
    <row r="110" spans="1:12" ht="13.5" thickBot="1">
      <c r="A110" s="199" t="s">
        <v>545</v>
      </c>
      <c r="B110" s="199" t="s">
        <v>576</v>
      </c>
      <c r="C110" s="200">
        <v>100926</v>
      </c>
      <c r="D110" s="201">
        <v>34627.71</v>
      </c>
      <c r="E110" s="201">
        <v>2876.39</v>
      </c>
      <c r="F110" s="201">
        <v>-31751.32</v>
      </c>
      <c r="G110" s="200">
        <v>0</v>
      </c>
      <c r="H110" s="200">
        <v>0</v>
      </c>
      <c r="I110" s="200">
        <v>0</v>
      </c>
      <c r="J110" s="200">
        <v>0</v>
      </c>
      <c r="K110" s="201">
        <v>-31751.32</v>
      </c>
      <c r="L110" s="200">
        <v>0</v>
      </c>
    </row>
    <row r="111" spans="1:12" ht="23.25" thickBot="1">
      <c r="A111" s="199" t="s">
        <v>590</v>
      </c>
      <c r="B111" s="199" t="s">
        <v>576</v>
      </c>
      <c r="C111" s="200">
        <v>157426</v>
      </c>
      <c r="D111" s="201">
        <v>15742.6</v>
      </c>
      <c r="E111" s="201">
        <v>9602.99</v>
      </c>
      <c r="F111" s="201">
        <v>-6139.61</v>
      </c>
      <c r="G111" s="200">
        <v>0</v>
      </c>
      <c r="H111" s="200">
        <v>0</v>
      </c>
      <c r="I111" s="200">
        <v>0</v>
      </c>
      <c r="J111" s="200">
        <v>0</v>
      </c>
      <c r="K111" s="201">
        <v>-6139.61</v>
      </c>
      <c r="L111" s="200">
        <v>0</v>
      </c>
    </row>
    <row r="112" spans="1:12" ht="13.5" thickBot="1">
      <c r="A112" s="199" t="s">
        <v>547</v>
      </c>
      <c r="B112" s="199" t="s">
        <v>525</v>
      </c>
      <c r="C112" s="200">
        <v>187870</v>
      </c>
      <c r="D112" s="201">
        <v>103234.57</v>
      </c>
      <c r="E112" s="201">
        <v>5636.1</v>
      </c>
      <c r="F112" s="200">
        <v>0</v>
      </c>
      <c r="G112" s="200">
        <v>0</v>
      </c>
      <c r="H112" s="200">
        <v>0</v>
      </c>
      <c r="I112" s="200">
        <v>0</v>
      </c>
      <c r="J112" s="200">
        <v>0</v>
      </c>
      <c r="K112" s="200">
        <v>0</v>
      </c>
      <c r="L112" s="200">
        <v>0</v>
      </c>
    </row>
    <row r="113" spans="1:12" ht="23.25" thickBot="1">
      <c r="A113" s="199" t="s">
        <v>549</v>
      </c>
      <c r="B113" s="199" t="s">
        <v>525</v>
      </c>
      <c r="C113" s="200">
        <v>43520</v>
      </c>
      <c r="D113" s="201">
        <v>10492.67</v>
      </c>
      <c r="E113" s="201">
        <v>1305.6</v>
      </c>
      <c r="F113" s="200">
        <v>0</v>
      </c>
      <c r="G113" s="200">
        <v>0</v>
      </c>
      <c r="H113" s="200">
        <v>0</v>
      </c>
      <c r="I113" s="200">
        <v>0</v>
      </c>
      <c r="J113" s="200">
        <v>0</v>
      </c>
      <c r="K113" s="200">
        <v>0</v>
      </c>
      <c r="L113" s="200">
        <v>0</v>
      </c>
    </row>
    <row r="114" spans="1:12" ht="13.5" thickBot="1">
      <c r="A114" s="199" t="s">
        <v>551</v>
      </c>
      <c r="B114" s="199" t="s">
        <v>525</v>
      </c>
      <c r="C114" s="200">
        <v>11842</v>
      </c>
      <c r="D114" s="201">
        <v>13203.83</v>
      </c>
      <c r="E114" s="200">
        <v>28.42</v>
      </c>
      <c r="F114" s="200">
        <v>0</v>
      </c>
      <c r="G114" s="200">
        <v>0</v>
      </c>
      <c r="H114" s="200">
        <v>0</v>
      </c>
      <c r="I114" s="200">
        <v>0</v>
      </c>
      <c r="J114" s="200">
        <v>0</v>
      </c>
      <c r="K114" s="200">
        <v>0</v>
      </c>
      <c r="L114" s="200">
        <v>0</v>
      </c>
    </row>
    <row r="115" spans="1:12" ht="13.5" thickBot="1">
      <c r="A115" s="199" t="s">
        <v>553</v>
      </c>
      <c r="B115" s="199" t="s">
        <v>525</v>
      </c>
      <c r="C115" s="200">
        <v>6578</v>
      </c>
      <c r="D115" s="201">
        <v>5518.94</v>
      </c>
      <c r="E115" s="201">
        <v>2843.01</v>
      </c>
      <c r="F115" s="200">
        <v>0</v>
      </c>
      <c r="G115" s="200">
        <v>0</v>
      </c>
      <c r="H115" s="200">
        <v>0</v>
      </c>
      <c r="I115" s="200">
        <v>0</v>
      </c>
      <c r="J115" s="200">
        <v>0</v>
      </c>
      <c r="K115" s="200">
        <v>0</v>
      </c>
      <c r="L115" s="200">
        <v>0</v>
      </c>
    </row>
    <row r="116" spans="1:12" ht="13.5" thickBot="1">
      <c r="A116" s="199" t="s">
        <v>592</v>
      </c>
      <c r="B116" s="199" t="s">
        <v>576</v>
      </c>
      <c r="C116" s="200">
        <v>373307</v>
      </c>
      <c r="D116" s="201">
        <v>261314.9</v>
      </c>
      <c r="E116" s="201">
        <v>149322.8</v>
      </c>
      <c r="F116" s="201">
        <v>-111992.1</v>
      </c>
      <c r="G116" s="200">
        <v>0</v>
      </c>
      <c r="H116" s="200">
        <v>0</v>
      </c>
      <c r="I116" s="200">
        <v>0</v>
      </c>
      <c r="J116" s="200">
        <v>0</v>
      </c>
      <c r="K116" s="201">
        <v>-111992.1</v>
      </c>
      <c r="L116" s="200">
        <v>0</v>
      </c>
    </row>
    <row r="117" spans="1:12" ht="13.5" thickBot="1">
      <c r="A117" s="199" t="s">
        <v>594</v>
      </c>
      <c r="B117" s="199" t="s">
        <v>576</v>
      </c>
      <c r="C117" s="200">
        <v>20364</v>
      </c>
      <c r="D117" s="201">
        <v>10827.54</v>
      </c>
      <c r="E117" s="200">
        <v>0</v>
      </c>
      <c r="F117" s="201">
        <v>-10827.54</v>
      </c>
      <c r="G117" s="200">
        <v>0</v>
      </c>
      <c r="H117" s="200">
        <v>0</v>
      </c>
      <c r="I117" s="200">
        <v>0</v>
      </c>
      <c r="J117" s="200">
        <v>0</v>
      </c>
      <c r="K117" s="201">
        <v>-10827.54</v>
      </c>
      <c r="L117" s="200">
        <v>0</v>
      </c>
    </row>
    <row r="118" spans="1:12" ht="13.5" thickBot="1">
      <c r="A118" s="199" t="s">
        <v>596</v>
      </c>
      <c r="B118" s="199" t="s">
        <v>576</v>
      </c>
      <c r="C118" s="200">
        <v>58</v>
      </c>
      <c r="D118" s="201">
        <v>53505.58</v>
      </c>
      <c r="E118" s="201">
        <v>69567.11</v>
      </c>
      <c r="F118" s="201">
        <v>16061.53</v>
      </c>
      <c r="G118" s="200">
        <v>0</v>
      </c>
      <c r="H118" s="200">
        <v>0</v>
      </c>
      <c r="I118" s="200">
        <v>0</v>
      </c>
      <c r="J118" s="200">
        <v>0</v>
      </c>
      <c r="K118" s="201">
        <v>16061.53</v>
      </c>
      <c r="L118" s="200">
        <v>0</v>
      </c>
    </row>
    <row r="119" spans="1:12" ht="13.5" thickBot="1">
      <c r="A119" s="199" t="s">
        <v>598</v>
      </c>
      <c r="B119" s="199" t="s">
        <v>576</v>
      </c>
      <c r="C119" s="200">
        <v>52422</v>
      </c>
      <c r="D119" s="201">
        <v>228926.87</v>
      </c>
      <c r="E119" s="200">
        <v>0</v>
      </c>
      <c r="F119" s="201">
        <v>-228926.87</v>
      </c>
      <c r="G119" s="200">
        <v>0</v>
      </c>
      <c r="H119" s="200">
        <v>0</v>
      </c>
      <c r="I119" s="200">
        <v>0</v>
      </c>
      <c r="J119" s="200">
        <v>0</v>
      </c>
      <c r="K119" s="201">
        <v>-228926.87</v>
      </c>
      <c r="L119" s="200">
        <v>0</v>
      </c>
    </row>
    <row r="120" spans="1:12" ht="13.5" thickBot="1">
      <c r="A120" s="199" t="s">
        <v>555</v>
      </c>
      <c r="B120" s="199" t="s">
        <v>525</v>
      </c>
      <c r="C120" s="200">
        <v>375582</v>
      </c>
      <c r="D120" s="201">
        <v>228003.19</v>
      </c>
      <c r="E120" s="201">
        <v>224485.36</v>
      </c>
      <c r="F120" s="200">
        <v>0</v>
      </c>
      <c r="G120" s="200">
        <v>0</v>
      </c>
      <c r="H120" s="201">
        <v>6798.03</v>
      </c>
      <c r="I120" s="200">
        <v>0</v>
      </c>
      <c r="J120" s="200">
        <v>0</v>
      </c>
      <c r="K120" s="201">
        <v>6798.03</v>
      </c>
      <c r="L120" s="200">
        <v>0</v>
      </c>
    </row>
    <row r="121" spans="1:12" ht="13.5" thickBot="1">
      <c r="A121" s="199" t="s">
        <v>557</v>
      </c>
      <c r="B121" s="199" t="s">
        <v>525</v>
      </c>
      <c r="C121" s="200">
        <v>706554</v>
      </c>
      <c r="D121" s="201">
        <v>63589.86</v>
      </c>
      <c r="E121" s="201">
        <v>45219.46</v>
      </c>
      <c r="F121" s="200">
        <v>0</v>
      </c>
      <c r="G121" s="200">
        <v>0</v>
      </c>
      <c r="H121" s="200">
        <v>0</v>
      </c>
      <c r="I121" s="200">
        <v>0</v>
      </c>
      <c r="J121" s="200">
        <v>0</v>
      </c>
      <c r="K121" s="200">
        <v>0</v>
      </c>
      <c r="L121" s="200">
        <v>0</v>
      </c>
    </row>
    <row r="122" spans="1:12" ht="13.5" thickBot="1">
      <c r="A122" s="199" t="s">
        <v>557</v>
      </c>
      <c r="B122" s="199" t="s">
        <v>576</v>
      </c>
      <c r="C122" s="200">
        <v>391116</v>
      </c>
      <c r="D122" s="201">
        <v>35200.44</v>
      </c>
      <c r="E122" s="201">
        <v>25031.42</v>
      </c>
      <c r="F122" s="201">
        <v>-10169.02</v>
      </c>
      <c r="G122" s="200">
        <v>0</v>
      </c>
      <c r="H122" s="200">
        <v>0</v>
      </c>
      <c r="I122" s="200">
        <v>0</v>
      </c>
      <c r="J122" s="200">
        <v>0</v>
      </c>
      <c r="K122" s="201">
        <v>-10169.02</v>
      </c>
      <c r="L122" s="200">
        <v>0</v>
      </c>
    </row>
    <row r="123" spans="1:12" ht="13.5" thickBot="1">
      <c r="A123" s="199" t="s">
        <v>559</v>
      </c>
      <c r="B123" s="199" t="s">
        <v>525</v>
      </c>
      <c r="C123" s="200">
        <v>76755</v>
      </c>
      <c r="D123" s="201">
        <v>57566.25</v>
      </c>
      <c r="E123" s="201">
        <v>50635.27</v>
      </c>
      <c r="F123" s="200">
        <v>0</v>
      </c>
      <c r="G123" s="200">
        <v>0</v>
      </c>
      <c r="H123" s="200">
        <v>153.51</v>
      </c>
      <c r="I123" s="200">
        <v>0</v>
      </c>
      <c r="J123" s="200">
        <v>0</v>
      </c>
      <c r="K123" s="200">
        <v>153.51</v>
      </c>
      <c r="L123" s="200">
        <v>0</v>
      </c>
    </row>
    <row r="124" spans="1:12" ht="13.5" thickBot="1">
      <c r="A124" s="199" t="s">
        <v>559</v>
      </c>
      <c r="B124" s="199" t="s">
        <v>576</v>
      </c>
      <c r="C124" s="200">
        <v>43111</v>
      </c>
      <c r="D124" s="201">
        <v>32333.25</v>
      </c>
      <c r="E124" s="201">
        <v>28440.33</v>
      </c>
      <c r="F124" s="201">
        <v>-3892.92</v>
      </c>
      <c r="G124" s="200">
        <v>0</v>
      </c>
      <c r="H124" s="200">
        <v>0</v>
      </c>
      <c r="I124" s="200">
        <v>0</v>
      </c>
      <c r="J124" s="200">
        <v>0</v>
      </c>
      <c r="K124" s="201">
        <v>-3892.92</v>
      </c>
      <c r="L124" s="200">
        <v>0</v>
      </c>
    </row>
    <row r="125" spans="1:12" ht="13.5" thickBot="1">
      <c r="A125" s="199" t="s">
        <v>600</v>
      </c>
      <c r="B125" s="199" t="s">
        <v>576</v>
      </c>
      <c r="C125" s="200">
        <v>1576417</v>
      </c>
      <c r="D125" s="201">
        <v>550169.53</v>
      </c>
      <c r="E125" s="201">
        <v>75352.73</v>
      </c>
      <c r="F125" s="201">
        <v>-474816.8</v>
      </c>
      <c r="G125" s="200">
        <v>0</v>
      </c>
      <c r="H125" s="200">
        <v>0</v>
      </c>
      <c r="I125" s="200">
        <v>0</v>
      </c>
      <c r="J125" s="200">
        <v>0</v>
      </c>
      <c r="K125" s="201">
        <v>-474816.8</v>
      </c>
      <c r="L125" s="200">
        <v>0</v>
      </c>
    </row>
    <row r="126" spans="1:12" ht="13.5" thickBot="1">
      <c r="A126" s="199" t="s">
        <v>561</v>
      </c>
      <c r="B126" s="199" t="s">
        <v>525</v>
      </c>
      <c r="C126" s="200">
        <v>679198</v>
      </c>
      <c r="D126" s="201">
        <v>15621.55</v>
      </c>
      <c r="E126" s="201">
        <v>25945.36</v>
      </c>
      <c r="F126" s="200">
        <v>0</v>
      </c>
      <c r="G126" s="200">
        <v>0</v>
      </c>
      <c r="H126" s="200">
        <v>0</v>
      </c>
      <c r="I126" s="200">
        <v>0</v>
      </c>
      <c r="J126" s="200">
        <v>0</v>
      </c>
      <c r="K126" s="200">
        <v>0</v>
      </c>
      <c r="L126" s="200">
        <v>0</v>
      </c>
    </row>
    <row r="127" spans="1:12" ht="13.5" thickBot="1">
      <c r="A127" s="199" t="s">
        <v>563</v>
      </c>
      <c r="B127" s="199" t="s">
        <v>525</v>
      </c>
      <c r="C127" s="200">
        <v>2305339</v>
      </c>
      <c r="D127" s="201">
        <v>29969.41</v>
      </c>
      <c r="E127" s="201">
        <v>13832.03</v>
      </c>
      <c r="F127" s="200">
        <v>0</v>
      </c>
      <c r="G127" s="200">
        <v>0</v>
      </c>
      <c r="H127" s="200">
        <v>461.06</v>
      </c>
      <c r="I127" s="200">
        <v>0</v>
      </c>
      <c r="J127" s="200">
        <v>0</v>
      </c>
      <c r="K127" s="200">
        <v>461.06</v>
      </c>
      <c r="L127" s="200">
        <v>0</v>
      </c>
    </row>
    <row r="128" spans="1:12" ht="13.5" thickBot="1">
      <c r="A128" s="199" t="s">
        <v>563</v>
      </c>
      <c r="B128" s="199" t="s">
        <v>576</v>
      </c>
      <c r="C128" s="200">
        <v>1544653</v>
      </c>
      <c r="D128" s="201">
        <v>20080.49</v>
      </c>
      <c r="E128" s="201">
        <v>9267.92</v>
      </c>
      <c r="F128" s="201">
        <v>-10812.57</v>
      </c>
      <c r="G128" s="200">
        <v>0</v>
      </c>
      <c r="H128" s="200">
        <v>0</v>
      </c>
      <c r="I128" s="200">
        <v>0</v>
      </c>
      <c r="J128" s="200">
        <v>0</v>
      </c>
      <c r="K128" s="201">
        <v>-10812.57</v>
      </c>
      <c r="L128" s="200">
        <v>0</v>
      </c>
    </row>
    <row r="129" spans="1:12" ht="13.5" thickBot="1">
      <c r="A129" s="199" t="s">
        <v>565</v>
      </c>
      <c r="B129" s="199" t="s">
        <v>525</v>
      </c>
      <c r="C129" s="200">
        <v>1763240</v>
      </c>
      <c r="D129" s="201">
        <v>28211.84</v>
      </c>
      <c r="E129" s="201">
        <v>83930.22</v>
      </c>
      <c r="F129" s="200">
        <v>0</v>
      </c>
      <c r="G129" s="200">
        <v>0</v>
      </c>
      <c r="H129" s="201">
        <v>2115.88</v>
      </c>
      <c r="I129" s="200">
        <v>0</v>
      </c>
      <c r="J129" s="200">
        <v>0</v>
      </c>
      <c r="K129" s="201">
        <v>2115.88</v>
      </c>
      <c r="L129" s="200">
        <v>0</v>
      </c>
    </row>
    <row r="130" spans="1:12" ht="13.5" thickBot="1">
      <c r="A130" s="199" t="s">
        <v>565</v>
      </c>
      <c r="B130" s="199" t="s">
        <v>576</v>
      </c>
      <c r="C130" s="200">
        <v>787024</v>
      </c>
      <c r="D130" s="201">
        <v>12592.38</v>
      </c>
      <c r="E130" s="201">
        <v>37462.34</v>
      </c>
      <c r="F130" s="201">
        <v>24869.96</v>
      </c>
      <c r="G130" s="200">
        <v>0</v>
      </c>
      <c r="H130" s="200">
        <v>0</v>
      </c>
      <c r="I130" s="200">
        <v>0</v>
      </c>
      <c r="J130" s="200">
        <v>0</v>
      </c>
      <c r="K130" s="201">
        <v>24869.96</v>
      </c>
      <c r="L130" s="200">
        <v>0</v>
      </c>
    </row>
    <row r="131" spans="1:12" ht="23.25" thickBot="1">
      <c r="A131" s="199" t="s">
        <v>602</v>
      </c>
      <c r="B131" s="199" t="s">
        <v>576</v>
      </c>
      <c r="C131" s="200">
        <v>179818</v>
      </c>
      <c r="D131" s="201">
        <v>8990.9</v>
      </c>
      <c r="E131" s="201">
        <v>20085.67</v>
      </c>
      <c r="F131" s="201">
        <v>11094.77</v>
      </c>
      <c r="G131" s="200">
        <v>0</v>
      </c>
      <c r="H131" s="200">
        <v>0</v>
      </c>
      <c r="I131" s="200">
        <v>0</v>
      </c>
      <c r="J131" s="200">
        <v>0</v>
      </c>
      <c r="K131" s="201">
        <v>11094.77</v>
      </c>
      <c r="L131" s="200">
        <v>0</v>
      </c>
    </row>
    <row r="132" spans="1:12" ht="13.5" thickBot="1">
      <c r="A132" s="199" t="s">
        <v>567</v>
      </c>
      <c r="B132" s="199" t="s">
        <v>525</v>
      </c>
      <c r="C132" s="200">
        <v>2052364</v>
      </c>
      <c r="D132" s="201">
        <v>2102646.92</v>
      </c>
      <c r="E132" s="201">
        <v>2096695.06</v>
      </c>
      <c r="F132" s="200">
        <v>0</v>
      </c>
      <c r="G132" s="200">
        <v>0</v>
      </c>
      <c r="H132" s="201">
        <v>190459.38</v>
      </c>
      <c r="I132" s="200">
        <v>0</v>
      </c>
      <c r="J132" s="200">
        <v>0</v>
      </c>
      <c r="K132" s="201">
        <v>190459.38</v>
      </c>
      <c r="L132" s="200">
        <v>0</v>
      </c>
    </row>
    <row r="133" spans="1:12" ht="13.5" thickBot="1">
      <c r="A133" s="199" t="s">
        <v>567</v>
      </c>
      <c r="B133" s="199" t="s">
        <v>576</v>
      </c>
      <c r="C133" s="200">
        <v>887018</v>
      </c>
      <c r="D133" s="201">
        <v>908749.94</v>
      </c>
      <c r="E133" s="201">
        <v>906177.59</v>
      </c>
      <c r="F133" s="201">
        <v>-2572.35</v>
      </c>
      <c r="G133" s="200">
        <v>0</v>
      </c>
      <c r="H133" s="200">
        <v>0</v>
      </c>
      <c r="I133" s="200">
        <v>0</v>
      </c>
      <c r="J133" s="200">
        <v>0</v>
      </c>
      <c r="K133" s="201">
        <v>-2572.35</v>
      </c>
      <c r="L133" s="200">
        <v>0</v>
      </c>
    </row>
    <row r="134" spans="1:12" ht="13.5" thickBot="1">
      <c r="A134" s="199" t="s">
        <v>604</v>
      </c>
      <c r="B134" s="199" t="s">
        <v>576</v>
      </c>
      <c r="C134" s="200">
        <v>15557</v>
      </c>
      <c r="D134" s="201">
        <v>24547.39</v>
      </c>
      <c r="E134" s="201">
        <v>1347.24</v>
      </c>
      <c r="F134" s="201">
        <v>-23200.15</v>
      </c>
      <c r="G134" s="200">
        <v>0</v>
      </c>
      <c r="H134" s="200">
        <v>0</v>
      </c>
      <c r="I134" s="200">
        <v>0</v>
      </c>
      <c r="J134" s="200">
        <v>0</v>
      </c>
      <c r="K134" s="201">
        <v>-23200.15</v>
      </c>
      <c r="L134" s="200">
        <v>0</v>
      </c>
    </row>
    <row r="135" spans="1:12" ht="23.25" thickBot="1">
      <c r="A135" s="199" t="s">
        <v>606</v>
      </c>
      <c r="B135" s="199" t="s">
        <v>576</v>
      </c>
      <c r="C135" s="200">
        <v>438277</v>
      </c>
      <c r="D135" s="201">
        <v>87655.4</v>
      </c>
      <c r="E135" s="201">
        <v>87655.4</v>
      </c>
      <c r="F135" s="200">
        <v>0</v>
      </c>
      <c r="G135" s="200">
        <v>0</v>
      </c>
      <c r="H135" s="200">
        <v>0</v>
      </c>
      <c r="I135" s="200">
        <v>0</v>
      </c>
      <c r="J135" s="200">
        <v>0</v>
      </c>
      <c r="K135" s="200">
        <v>0</v>
      </c>
      <c r="L135" s="200">
        <v>0</v>
      </c>
    </row>
    <row r="136" spans="1:12" ht="13.5" thickBot="1">
      <c r="A136" s="199" t="s">
        <v>608</v>
      </c>
      <c r="B136" s="199" t="s">
        <v>576</v>
      </c>
      <c r="C136" s="200">
        <v>102217</v>
      </c>
      <c r="D136" s="201">
        <v>106428.34</v>
      </c>
      <c r="E136" s="201">
        <v>16354.72</v>
      </c>
      <c r="F136" s="201">
        <v>-90073.62</v>
      </c>
      <c r="G136" s="200">
        <v>0</v>
      </c>
      <c r="H136" s="200">
        <v>0</v>
      </c>
      <c r="I136" s="200">
        <v>0</v>
      </c>
      <c r="J136" s="200">
        <v>0</v>
      </c>
      <c r="K136" s="201">
        <v>-90073.62</v>
      </c>
      <c r="L136" s="200">
        <v>0</v>
      </c>
    </row>
    <row r="137" spans="1:12" ht="13.5" thickBot="1">
      <c r="A137" s="199" t="s">
        <v>569</v>
      </c>
      <c r="B137" s="199" t="s">
        <v>525</v>
      </c>
      <c r="C137" s="200">
        <v>84867</v>
      </c>
      <c r="D137" s="201">
        <v>97223.64</v>
      </c>
      <c r="E137" s="201">
        <v>52362.94</v>
      </c>
      <c r="F137" s="200">
        <v>0</v>
      </c>
      <c r="G137" s="200">
        <v>0</v>
      </c>
      <c r="H137" s="200">
        <v>0</v>
      </c>
      <c r="I137" s="200">
        <v>0</v>
      </c>
      <c r="J137" s="200">
        <v>0</v>
      </c>
      <c r="K137" s="200">
        <v>0</v>
      </c>
      <c r="L137" s="200">
        <v>0</v>
      </c>
    </row>
    <row r="138" spans="1:12" ht="13.5" thickBot="1">
      <c r="A138" s="199" t="s">
        <v>571</v>
      </c>
      <c r="B138" s="199" t="s">
        <v>525</v>
      </c>
      <c r="C138" s="200">
        <v>834770</v>
      </c>
      <c r="D138" s="201">
        <v>511296.63</v>
      </c>
      <c r="E138" s="201">
        <v>250431</v>
      </c>
      <c r="F138" s="200">
        <v>0</v>
      </c>
      <c r="G138" s="200">
        <v>0</v>
      </c>
      <c r="H138" s="200">
        <v>0</v>
      </c>
      <c r="I138" s="200">
        <v>0</v>
      </c>
      <c r="J138" s="200">
        <v>0</v>
      </c>
      <c r="K138" s="200">
        <v>0</v>
      </c>
      <c r="L138" s="200">
        <v>0</v>
      </c>
    </row>
    <row r="139" spans="1:12" ht="13.5" thickBot="1">
      <c r="A139" s="199" t="s">
        <v>573</v>
      </c>
      <c r="B139" s="199" t="s">
        <v>525</v>
      </c>
      <c r="C139" s="200">
        <v>171699</v>
      </c>
      <c r="D139" s="201">
        <v>73830.57</v>
      </c>
      <c r="E139" s="201">
        <v>4790.4</v>
      </c>
      <c r="F139" s="200">
        <v>0</v>
      </c>
      <c r="G139" s="200">
        <v>0</v>
      </c>
      <c r="H139" s="200">
        <v>-17.17</v>
      </c>
      <c r="I139" s="200">
        <v>0</v>
      </c>
      <c r="J139" s="200">
        <v>0</v>
      </c>
      <c r="K139" s="200">
        <v>-17.17</v>
      </c>
      <c r="L139" s="200">
        <v>0</v>
      </c>
    </row>
    <row r="140" spans="1:12" ht="23.25" thickBot="1">
      <c r="A140" s="199" t="s">
        <v>610</v>
      </c>
      <c r="B140" s="199" t="s">
        <v>576</v>
      </c>
      <c r="C140" s="200">
        <v>9391</v>
      </c>
      <c r="D140" s="201">
        <v>2729.96</v>
      </c>
      <c r="E140" s="201">
        <v>2116.73</v>
      </c>
      <c r="F140" s="200">
        <v>-613.23</v>
      </c>
      <c r="G140" s="200">
        <v>0</v>
      </c>
      <c r="H140" s="200">
        <v>0</v>
      </c>
      <c r="I140" s="200">
        <v>0</v>
      </c>
      <c r="J140" s="200">
        <v>0</v>
      </c>
      <c r="K140" s="200">
        <v>-613.23</v>
      </c>
      <c r="L140" s="200">
        <v>0</v>
      </c>
    </row>
    <row r="141" spans="1:12" ht="23.25" thickBot="1">
      <c r="A141" s="199" t="s">
        <v>612</v>
      </c>
      <c r="B141" s="199" t="s">
        <v>576</v>
      </c>
      <c r="C141" s="200">
        <v>10546</v>
      </c>
      <c r="D141" s="201">
        <v>3691.1</v>
      </c>
      <c r="E141" s="201">
        <v>5273</v>
      </c>
      <c r="F141" s="201">
        <v>1581.9</v>
      </c>
      <c r="G141" s="200">
        <v>0</v>
      </c>
      <c r="H141" s="200">
        <v>0</v>
      </c>
      <c r="I141" s="200">
        <v>0</v>
      </c>
      <c r="J141" s="200">
        <v>0</v>
      </c>
      <c r="K141" s="201">
        <v>1581.9</v>
      </c>
      <c r="L141" s="200">
        <v>0</v>
      </c>
    </row>
    <row r="142" spans="1:12" ht="13.5" thickBot="1">
      <c r="A142" s="374" t="s">
        <v>116</v>
      </c>
      <c r="B142" s="375"/>
      <c r="C142" s="375"/>
      <c r="D142" s="375"/>
      <c r="E142" s="375"/>
      <c r="F142" s="375"/>
      <c r="G142" s="375"/>
      <c r="H142" s="375"/>
      <c r="I142" s="375"/>
      <c r="J142" s="375"/>
      <c r="K142" s="375"/>
      <c r="L142" s="376"/>
    </row>
    <row r="143" spans="1:12" ht="23.25" thickBot="1">
      <c r="A143" s="199" t="s">
        <v>620</v>
      </c>
      <c r="B143" s="199" t="s">
        <v>525</v>
      </c>
      <c r="C143" s="200">
        <v>45488</v>
      </c>
      <c r="D143" s="201">
        <v>13100.54</v>
      </c>
      <c r="E143" s="201">
        <v>13714.63</v>
      </c>
      <c r="F143" s="200">
        <v>0</v>
      </c>
      <c r="G143" s="200">
        <v>0</v>
      </c>
      <c r="H143" s="200">
        <v>-241.09</v>
      </c>
      <c r="I143" s="200">
        <v>0</v>
      </c>
      <c r="J143" s="200">
        <v>0</v>
      </c>
      <c r="K143" s="200">
        <v>-241.09</v>
      </c>
      <c r="L143" s="200">
        <v>0</v>
      </c>
    </row>
    <row r="144" spans="1:12" ht="23.25" thickBot="1">
      <c r="A144" s="199" t="s">
        <v>621</v>
      </c>
      <c r="B144" s="199" t="s">
        <v>525</v>
      </c>
      <c r="C144" s="200">
        <v>327739</v>
      </c>
      <c r="D144" s="201">
        <v>115382.86</v>
      </c>
      <c r="E144" s="201">
        <v>129784.64</v>
      </c>
      <c r="F144" s="200">
        <v>0</v>
      </c>
      <c r="G144" s="200">
        <v>0</v>
      </c>
      <c r="H144" s="200">
        <v>0</v>
      </c>
      <c r="I144" s="200">
        <v>0</v>
      </c>
      <c r="J144" s="200">
        <v>0</v>
      </c>
      <c r="K144" s="200">
        <v>0</v>
      </c>
      <c r="L144" s="200">
        <v>0</v>
      </c>
    </row>
    <row r="145" spans="1:12" ht="23.25" thickBot="1">
      <c r="A145" s="199" t="s">
        <v>621</v>
      </c>
      <c r="B145" s="199" t="s">
        <v>576</v>
      </c>
      <c r="C145" s="200">
        <v>121467</v>
      </c>
      <c r="D145" s="201">
        <v>42763.33</v>
      </c>
      <c r="E145" s="201">
        <v>48100.93</v>
      </c>
      <c r="F145" s="201">
        <v>5337.6</v>
      </c>
      <c r="G145" s="200">
        <v>0</v>
      </c>
      <c r="H145" s="200">
        <v>0</v>
      </c>
      <c r="I145" s="200">
        <v>0</v>
      </c>
      <c r="J145" s="200">
        <v>0</v>
      </c>
      <c r="K145" s="201">
        <v>5337.6</v>
      </c>
      <c r="L145" s="200">
        <v>0</v>
      </c>
    </row>
    <row r="146" spans="1:12" ht="13.5" thickBot="1">
      <c r="A146" s="199" t="s">
        <v>622</v>
      </c>
      <c r="B146" s="199" t="s">
        <v>525</v>
      </c>
      <c r="C146" s="200">
        <v>473486</v>
      </c>
      <c r="D146" s="201">
        <v>164259.06</v>
      </c>
      <c r="E146" s="201">
        <v>188542.13</v>
      </c>
      <c r="F146" s="200">
        <v>0</v>
      </c>
      <c r="G146" s="200">
        <v>0</v>
      </c>
      <c r="H146" s="200">
        <v>94.7</v>
      </c>
      <c r="I146" s="200">
        <v>0</v>
      </c>
      <c r="J146" s="200">
        <v>0</v>
      </c>
      <c r="K146" s="200">
        <v>94.7</v>
      </c>
      <c r="L146" s="200">
        <v>0</v>
      </c>
    </row>
    <row r="147" spans="1:12" ht="13.5" thickBot="1">
      <c r="A147" s="199" t="s">
        <v>622</v>
      </c>
      <c r="B147" s="199" t="s">
        <v>576</v>
      </c>
      <c r="C147" s="200">
        <v>234495</v>
      </c>
      <c r="D147" s="201">
        <v>81349.66</v>
      </c>
      <c r="E147" s="201">
        <v>93375.91</v>
      </c>
      <c r="F147" s="201">
        <v>12026.25</v>
      </c>
      <c r="G147" s="200">
        <v>0</v>
      </c>
      <c r="H147" s="200">
        <v>0</v>
      </c>
      <c r="I147" s="200">
        <v>0</v>
      </c>
      <c r="J147" s="200">
        <v>0</v>
      </c>
      <c r="K147" s="201">
        <v>12026.25</v>
      </c>
      <c r="L147" s="200">
        <v>0</v>
      </c>
    </row>
    <row r="148" spans="1:12" ht="13.5" thickBot="1">
      <c r="A148" s="199" t="s">
        <v>623</v>
      </c>
      <c r="B148" s="199" t="s">
        <v>525</v>
      </c>
      <c r="C148" s="200">
        <v>889981</v>
      </c>
      <c r="D148" s="201">
        <v>307233</v>
      </c>
      <c r="E148" s="201">
        <v>354479.43</v>
      </c>
      <c r="F148" s="200">
        <v>0</v>
      </c>
      <c r="G148" s="200">
        <v>0</v>
      </c>
      <c r="H148" s="201">
        <v>1334.97</v>
      </c>
      <c r="I148" s="200">
        <v>0</v>
      </c>
      <c r="J148" s="200">
        <v>0</v>
      </c>
      <c r="K148" s="201">
        <v>1334.97</v>
      </c>
      <c r="L148" s="200">
        <v>0</v>
      </c>
    </row>
    <row r="149" spans="1:12" ht="13.5" thickBot="1">
      <c r="A149" s="199" t="s">
        <v>623</v>
      </c>
      <c r="B149" s="199" t="s">
        <v>576</v>
      </c>
      <c r="C149" s="200">
        <v>117071</v>
      </c>
      <c r="D149" s="201">
        <v>40312.57</v>
      </c>
      <c r="E149" s="201">
        <v>46629.38</v>
      </c>
      <c r="F149" s="201">
        <v>6316.81</v>
      </c>
      <c r="G149" s="200">
        <v>0</v>
      </c>
      <c r="H149" s="200">
        <v>0</v>
      </c>
      <c r="I149" s="200">
        <v>0</v>
      </c>
      <c r="J149" s="200">
        <v>0</v>
      </c>
      <c r="K149" s="201">
        <v>6316.81</v>
      </c>
      <c r="L149" s="200">
        <v>0</v>
      </c>
    </row>
    <row r="150" spans="1:12" ht="13.5" thickBot="1">
      <c r="A150" s="199" t="s">
        <v>624</v>
      </c>
      <c r="B150" s="199" t="s">
        <v>525</v>
      </c>
      <c r="C150" s="200">
        <v>303766</v>
      </c>
      <c r="D150" s="201">
        <v>129859.97</v>
      </c>
      <c r="E150" s="201">
        <v>150151.53</v>
      </c>
      <c r="F150" s="200">
        <v>0</v>
      </c>
      <c r="G150" s="200">
        <v>0</v>
      </c>
      <c r="H150" s="200">
        <v>30.37</v>
      </c>
      <c r="I150" s="200">
        <v>0</v>
      </c>
      <c r="J150" s="200">
        <v>0</v>
      </c>
      <c r="K150" s="200">
        <v>30.37</v>
      </c>
      <c r="L150" s="200">
        <v>0</v>
      </c>
    </row>
    <row r="151" spans="1:12" ht="13.5" thickBot="1">
      <c r="A151" s="199" t="s">
        <v>624</v>
      </c>
      <c r="B151" s="199" t="s">
        <v>576</v>
      </c>
      <c r="C151" s="200">
        <v>318264</v>
      </c>
      <c r="D151" s="201">
        <v>136057.87</v>
      </c>
      <c r="E151" s="201">
        <v>157317.9</v>
      </c>
      <c r="F151" s="201">
        <v>21260.03</v>
      </c>
      <c r="G151" s="200">
        <v>0</v>
      </c>
      <c r="H151" s="200">
        <v>0</v>
      </c>
      <c r="I151" s="200">
        <v>0</v>
      </c>
      <c r="J151" s="200">
        <v>0</v>
      </c>
      <c r="K151" s="201">
        <v>21260.03</v>
      </c>
      <c r="L151" s="200">
        <v>0</v>
      </c>
    </row>
    <row r="152" spans="1:12" ht="13.5" thickBot="1">
      <c r="A152" s="199" t="s">
        <v>625</v>
      </c>
      <c r="B152" s="199" t="s">
        <v>525</v>
      </c>
      <c r="C152" s="200">
        <v>503115</v>
      </c>
      <c r="D152" s="201">
        <v>259818.81</v>
      </c>
      <c r="E152" s="201">
        <v>295831.62</v>
      </c>
      <c r="F152" s="200">
        <v>0</v>
      </c>
      <c r="G152" s="200">
        <v>0</v>
      </c>
      <c r="H152" s="200">
        <v>0</v>
      </c>
      <c r="I152" s="200">
        <v>0</v>
      </c>
      <c r="J152" s="200">
        <v>0</v>
      </c>
      <c r="K152" s="200">
        <v>0</v>
      </c>
      <c r="L152" s="200">
        <v>0</v>
      </c>
    </row>
    <row r="153" spans="1:12" ht="13.5" thickBot="1">
      <c r="A153" s="199" t="s">
        <v>625</v>
      </c>
      <c r="B153" s="199" t="s">
        <v>576</v>
      </c>
      <c r="C153" s="200">
        <v>134092</v>
      </c>
      <c r="D153" s="201">
        <v>69191.47</v>
      </c>
      <c r="E153" s="201">
        <v>78846.1</v>
      </c>
      <c r="F153" s="201">
        <v>9654.63</v>
      </c>
      <c r="G153" s="200">
        <v>0</v>
      </c>
      <c r="H153" s="200">
        <v>0</v>
      </c>
      <c r="I153" s="200">
        <v>0</v>
      </c>
      <c r="J153" s="200">
        <v>0</v>
      </c>
      <c r="K153" s="201">
        <v>9654.63</v>
      </c>
      <c r="L153" s="200">
        <v>0</v>
      </c>
    </row>
    <row r="154" spans="1:12" ht="13.5" thickBot="1">
      <c r="A154" s="199" t="s">
        <v>626</v>
      </c>
      <c r="B154" s="199" t="s">
        <v>525</v>
      </c>
      <c r="C154" s="200">
        <v>511882</v>
      </c>
      <c r="D154" s="201">
        <v>262743.39</v>
      </c>
      <c r="E154" s="201">
        <v>302829.39</v>
      </c>
      <c r="F154" s="200">
        <v>0</v>
      </c>
      <c r="G154" s="200">
        <v>0</v>
      </c>
      <c r="H154" s="200">
        <v>-102.38</v>
      </c>
      <c r="I154" s="200">
        <v>0</v>
      </c>
      <c r="J154" s="200">
        <v>0</v>
      </c>
      <c r="K154" s="200">
        <v>-102.38</v>
      </c>
      <c r="L154" s="200">
        <v>0</v>
      </c>
    </row>
    <row r="155" spans="1:12" ht="13.5" thickBot="1">
      <c r="A155" s="199" t="s">
        <v>626</v>
      </c>
      <c r="B155" s="199" t="s">
        <v>576</v>
      </c>
      <c r="C155" s="200">
        <v>108464</v>
      </c>
      <c r="D155" s="201">
        <v>55468.48</v>
      </c>
      <c r="E155" s="201">
        <v>64167.3</v>
      </c>
      <c r="F155" s="201">
        <v>8698.82</v>
      </c>
      <c r="G155" s="200">
        <v>0</v>
      </c>
      <c r="H155" s="200">
        <v>0</v>
      </c>
      <c r="I155" s="200">
        <v>0</v>
      </c>
      <c r="J155" s="200">
        <v>0</v>
      </c>
      <c r="K155" s="201">
        <v>8698.82</v>
      </c>
      <c r="L155" s="200">
        <v>0</v>
      </c>
    </row>
    <row r="156" spans="1:12" ht="23.25" thickBot="1">
      <c r="A156" s="199" t="s">
        <v>627</v>
      </c>
      <c r="B156" s="199" t="s">
        <v>525</v>
      </c>
      <c r="C156" s="200">
        <v>176153</v>
      </c>
      <c r="D156" s="201">
        <v>89145.15</v>
      </c>
      <c r="E156" s="201">
        <v>103049.51</v>
      </c>
      <c r="F156" s="200">
        <v>0</v>
      </c>
      <c r="G156" s="200">
        <v>0</v>
      </c>
      <c r="H156" s="200">
        <v>0</v>
      </c>
      <c r="I156" s="200">
        <v>0</v>
      </c>
      <c r="J156" s="200">
        <v>0</v>
      </c>
      <c r="K156" s="200">
        <v>0</v>
      </c>
      <c r="L156" s="200">
        <v>0</v>
      </c>
    </row>
    <row r="157" spans="1:12" ht="13.5" thickBot="1">
      <c r="A157" s="199" t="s">
        <v>628</v>
      </c>
      <c r="B157" s="199" t="s">
        <v>525</v>
      </c>
      <c r="C157" s="200">
        <v>374243</v>
      </c>
      <c r="D157" s="201">
        <v>217172.08</v>
      </c>
      <c r="E157" s="201">
        <v>258040.55</v>
      </c>
      <c r="F157" s="200">
        <v>0</v>
      </c>
      <c r="G157" s="200">
        <v>0</v>
      </c>
      <c r="H157" s="200">
        <v>523.94</v>
      </c>
      <c r="I157" s="200">
        <v>0</v>
      </c>
      <c r="J157" s="200">
        <v>0</v>
      </c>
      <c r="K157" s="200">
        <v>523.94</v>
      </c>
      <c r="L157" s="200">
        <v>0</v>
      </c>
    </row>
    <row r="158" spans="1:12" ht="13.5" thickBot="1">
      <c r="A158" s="199" t="s">
        <v>629</v>
      </c>
      <c r="B158" s="199" t="s">
        <v>525</v>
      </c>
      <c r="C158" s="200">
        <v>331738</v>
      </c>
      <c r="D158" s="201">
        <v>205736.17</v>
      </c>
      <c r="E158" s="201">
        <v>259021.03</v>
      </c>
      <c r="F158" s="200">
        <v>0</v>
      </c>
      <c r="G158" s="200">
        <v>0</v>
      </c>
      <c r="H158" s="200">
        <v>0</v>
      </c>
      <c r="I158" s="200">
        <v>0</v>
      </c>
      <c r="J158" s="200">
        <v>0</v>
      </c>
      <c r="K158" s="200">
        <v>0</v>
      </c>
      <c r="L158" s="200">
        <v>0</v>
      </c>
    </row>
    <row r="159" spans="1:12" ht="13.5" thickBot="1">
      <c r="A159" s="199" t="s">
        <v>630</v>
      </c>
      <c r="B159" s="199" t="s">
        <v>525</v>
      </c>
      <c r="C159" s="200">
        <v>42732</v>
      </c>
      <c r="D159" s="201">
        <v>30299.18</v>
      </c>
      <c r="E159" s="201">
        <v>37574.25</v>
      </c>
      <c r="F159" s="200">
        <v>0</v>
      </c>
      <c r="G159" s="200">
        <v>0</v>
      </c>
      <c r="H159" s="200">
        <v>-538.42</v>
      </c>
      <c r="I159" s="200">
        <v>0</v>
      </c>
      <c r="J159" s="200">
        <v>0</v>
      </c>
      <c r="K159" s="200">
        <v>-538.42</v>
      </c>
      <c r="L159" s="200">
        <v>0</v>
      </c>
    </row>
    <row r="160" spans="1:12" ht="13.5" thickBot="1">
      <c r="A160" s="199" t="s">
        <v>631</v>
      </c>
      <c r="B160" s="199" t="s">
        <v>525</v>
      </c>
      <c r="C160" s="200">
        <v>123843</v>
      </c>
      <c r="D160" s="201">
        <v>109394.45</v>
      </c>
      <c r="E160" s="201">
        <v>120499.24</v>
      </c>
      <c r="F160" s="200">
        <v>0</v>
      </c>
      <c r="G160" s="200">
        <v>0</v>
      </c>
      <c r="H160" s="201">
        <v>-1919.57</v>
      </c>
      <c r="I160" s="200">
        <v>0</v>
      </c>
      <c r="J160" s="200">
        <v>0</v>
      </c>
      <c r="K160" s="201">
        <v>-1919.57</v>
      </c>
      <c r="L160" s="200">
        <v>0</v>
      </c>
    </row>
    <row r="161" spans="1:12" ht="13.5" thickBot="1">
      <c r="A161" s="206" t="s">
        <v>642</v>
      </c>
      <c r="B161" s="206">
        <v>71</v>
      </c>
      <c r="C161" s="199"/>
      <c r="D161" s="202">
        <v>14682169.99</v>
      </c>
      <c r="E161" s="202">
        <v>11961447.36</v>
      </c>
      <c r="F161" s="202">
        <v>-1908818.72</v>
      </c>
      <c r="G161" s="275">
        <v>0</v>
      </c>
      <c r="H161" s="202">
        <v>309649.75</v>
      </c>
      <c r="I161" s="275">
        <v>0</v>
      </c>
      <c r="J161" s="275">
        <v>0</v>
      </c>
      <c r="K161" s="202">
        <v>-1599168.97</v>
      </c>
      <c r="L161" s="275">
        <v>0</v>
      </c>
    </row>
    <row r="162" spans="1:12" ht="13.5" thickBot="1">
      <c r="A162" s="374" t="s">
        <v>470</v>
      </c>
      <c r="B162" s="375"/>
      <c r="C162" s="375"/>
      <c r="D162" s="375"/>
      <c r="E162" s="375"/>
      <c r="F162" s="375"/>
      <c r="G162" s="375"/>
      <c r="H162" s="375"/>
      <c r="I162" s="375"/>
      <c r="J162" s="375"/>
      <c r="K162" s="375"/>
      <c r="L162" s="376"/>
    </row>
    <row r="163" spans="1:12" ht="23.25" thickBot="1">
      <c r="A163" s="199" t="s">
        <v>575</v>
      </c>
      <c r="B163" s="199" t="s">
        <v>576</v>
      </c>
      <c r="C163" s="200">
        <v>28397</v>
      </c>
      <c r="D163" s="201">
        <v>1079.09</v>
      </c>
      <c r="E163" s="200">
        <v>0</v>
      </c>
      <c r="F163" s="201">
        <v>-1079.09</v>
      </c>
      <c r="G163" s="200">
        <v>0</v>
      </c>
      <c r="H163" s="200">
        <v>0</v>
      </c>
      <c r="I163" s="200">
        <v>0</v>
      </c>
      <c r="J163" s="200">
        <v>0</v>
      </c>
      <c r="K163" s="201">
        <v>-1079.09</v>
      </c>
      <c r="L163" s="200">
        <v>0</v>
      </c>
    </row>
    <row r="164" spans="1:12" ht="23.25" thickBot="1">
      <c r="A164" s="199" t="s">
        <v>578</v>
      </c>
      <c r="B164" s="199" t="s">
        <v>576</v>
      </c>
      <c r="C164" s="200">
        <v>218242</v>
      </c>
      <c r="D164" s="201">
        <v>218242</v>
      </c>
      <c r="E164" s="201">
        <v>63508.42</v>
      </c>
      <c r="F164" s="201">
        <v>-154733.58</v>
      </c>
      <c r="G164" s="200">
        <v>0</v>
      </c>
      <c r="H164" s="200">
        <v>0</v>
      </c>
      <c r="I164" s="200">
        <v>0</v>
      </c>
      <c r="J164" s="200">
        <v>0</v>
      </c>
      <c r="K164" s="201">
        <v>-154733.58</v>
      </c>
      <c r="L164" s="200">
        <v>0</v>
      </c>
    </row>
    <row r="165" spans="1:12" ht="13.5" thickBot="1">
      <c r="A165" s="199" t="s">
        <v>527</v>
      </c>
      <c r="B165" s="199" t="s">
        <v>525</v>
      </c>
      <c r="C165" s="200">
        <v>220890</v>
      </c>
      <c r="D165" s="201">
        <v>34458.84</v>
      </c>
      <c r="E165" s="201">
        <v>62313.07</v>
      </c>
      <c r="F165" s="200">
        <v>0</v>
      </c>
      <c r="G165" s="200">
        <v>0</v>
      </c>
      <c r="H165" s="200">
        <v>-441.78</v>
      </c>
      <c r="I165" s="200">
        <v>0</v>
      </c>
      <c r="J165" s="200">
        <v>0</v>
      </c>
      <c r="K165" s="200">
        <v>-441.78</v>
      </c>
      <c r="L165" s="200">
        <v>0</v>
      </c>
    </row>
    <row r="166" spans="1:12" ht="13.5" thickBot="1">
      <c r="A166" s="199" t="s">
        <v>529</v>
      </c>
      <c r="B166" s="199" t="s">
        <v>525</v>
      </c>
      <c r="C166" s="200">
        <v>219316</v>
      </c>
      <c r="D166" s="201">
        <v>21054.34</v>
      </c>
      <c r="E166" s="201">
        <v>31274.46</v>
      </c>
      <c r="F166" s="200">
        <v>0</v>
      </c>
      <c r="G166" s="200">
        <v>0</v>
      </c>
      <c r="H166" s="201">
        <v>3487.12</v>
      </c>
      <c r="I166" s="200">
        <v>0</v>
      </c>
      <c r="J166" s="200">
        <v>0</v>
      </c>
      <c r="K166" s="201">
        <v>3487.12</v>
      </c>
      <c r="L166" s="200">
        <v>0</v>
      </c>
    </row>
    <row r="167" spans="1:12" ht="13.5" thickBot="1">
      <c r="A167" s="199" t="s">
        <v>531</v>
      </c>
      <c r="B167" s="199" t="s">
        <v>525</v>
      </c>
      <c r="C167" s="200">
        <v>794789</v>
      </c>
      <c r="D167" s="201">
        <v>99348.63</v>
      </c>
      <c r="E167" s="201">
        <v>278176.15</v>
      </c>
      <c r="F167" s="200">
        <v>0</v>
      </c>
      <c r="G167" s="200">
        <v>0</v>
      </c>
      <c r="H167" s="201">
        <v>85121.9</v>
      </c>
      <c r="I167" s="200">
        <v>0</v>
      </c>
      <c r="J167" s="200">
        <v>0</v>
      </c>
      <c r="K167" s="201">
        <v>85121.9</v>
      </c>
      <c r="L167" s="200">
        <v>0</v>
      </c>
    </row>
    <row r="168" spans="1:12" ht="13.5" thickBot="1">
      <c r="A168" s="199" t="s">
        <v>533</v>
      </c>
      <c r="B168" s="199" t="s">
        <v>525</v>
      </c>
      <c r="C168" s="200">
        <v>260054</v>
      </c>
      <c r="D168" s="201">
        <v>36407.56</v>
      </c>
      <c r="E168" s="201">
        <v>35523.38</v>
      </c>
      <c r="F168" s="200">
        <v>0</v>
      </c>
      <c r="G168" s="200">
        <v>0</v>
      </c>
      <c r="H168" s="201">
        <v>2106.44</v>
      </c>
      <c r="I168" s="200">
        <v>0</v>
      </c>
      <c r="J168" s="200">
        <v>0</v>
      </c>
      <c r="K168" s="201">
        <v>2106.44</v>
      </c>
      <c r="L168" s="200">
        <v>0</v>
      </c>
    </row>
    <row r="169" spans="1:12" ht="13.5" thickBot="1">
      <c r="A169" s="199" t="s">
        <v>535</v>
      </c>
      <c r="B169" s="199" t="s">
        <v>525</v>
      </c>
      <c r="C169" s="200">
        <v>278432</v>
      </c>
      <c r="D169" s="201">
        <v>78239.39</v>
      </c>
      <c r="E169" s="201">
        <v>127549.7</v>
      </c>
      <c r="F169" s="200">
        <v>0</v>
      </c>
      <c r="G169" s="200">
        <v>0</v>
      </c>
      <c r="H169" s="200">
        <v>751.77</v>
      </c>
      <c r="I169" s="200">
        <v>0</v>
      </c>
      <c r="J169" s="200">
        <v>0</v>
      </c>
      <c r="K169" s="200">
        <v>751.77</v>
      </c>
      <c r="L169" s="200">
        <v>0</v>
      </c>
    </row>
    <row r="170" spans="1:12" ht="13.5" thickBot="1">
      <c r="A170" s="199" t="s">
        <v>537</v>
      </c>
      <c r="B170" s="199" t="s">
        <v>525</v>
      </c>
      <c r="C170" s="200">
        <v>101683</v>
      </c>
      <c r="D170" s="201">
        <v>7188.99</v>
      </c>
      <c r="E170" s="200">
        <v>0</v>
      </c>
      <c r="F170" s="200">
        <v>0</v>
      </c>
      <c r="G170" s="200">
        <v>0</v>
      </c>
      <c r="H170" s="200">
        <v>0</v>
      </c>
      <c r="I170" s="200">
        <v>0</v>
      </c>
      <c r="J170" s="200">
        <v>0</v>
      </c>
      <c r="K170" s="200">
        <v>0</v>
      </c>
      <c r="L170" s="200">
        <v>0</v>
      </c>
    </row>
    <row r="171" spans="1:12" ht="13.5" thickBot="1">
      <c r="A171" s="199" t="s">
        <v>537</v>
      </c>
      <c r="B171" s="199" t="s">
        <v>576</v>
      </c>
      <c r="C171" s="200">
        <v>45912</v>
      </c>
      <c r="D171" s="201">
        <v>3245.98</v>
      </c>
      <c r="E171" s="200">
        <v>0</v>
      </c>
      <c r="F171" s="201">
        <v>-3245.98</v>
      </c>
      <c r="G171" s="200">
        <v>0</v>
      </c>
      <c r="H171" s="200">
        <v>0</v>
      </c>
      <c r="I171" s="200">
        <v>0</v>
      </c>
      <c r="J171" s="200">
        <v>0</v>
      </c>
      <c r="K171" s="201">
        <v>-3245.98</v>
      </c>
      <c r="L171" s="200">
        <v>0</v>
      </c>
    </row>
    <row r="172" spans="1:12" ht="13.5" thickBot="1">
      <c r="A172" s="199" t="s">
        <v>580</v>
      </c>
      <c r="B172" s="199" t="s">
        <v>576</v>
      </c>
      <c r="C172" s="200">
        <v>291589</v>
      </c>
      <c r="D172" s="201">
        <v>47849.75</v>
      </c>
      <c r="E172" s="200">
        <v>0</v>
      </c>
      <c r="F172" s="201">
        <v>-47849.75</v>
      </c>
      <c r="G172" s="200">
        <v>0</v>
      </c>
      <c r="H172" s="200">
        <v>0</v>
      </c>
      <c r="I172" s="200">
        <v>0</v>
      </c>
      <c r="J172" s="200">
        <v>0</v>
      </c>
      <c r="K172" s="201">
        <v>-47849.75</v>
      </c>
      <c r="L172" s="200">
        <v>0</v>
      </c>
    </row>
    <row r="173" spans="1:12" ht="13.5" thickBot="1">
      <c r="A173" s="199" t="s">
        <v>582</v>
      </c>
      <c r="B173" s="199" t="s">
        <v>576</v>
      </c>
      <c r="C173" s="200">
        <v>19784</v>
      </c>
      <c r="D173" s="201">
        <v>24356.08</v>
      </c>
      <c r="E173" s="200">
        <v>0</v>
      </c>
      <c r="F173" s="201">
        <v>-24356.08</v>
      </c>
      <c r="G173" s="200">
        <v>0</v>
      </c>
      <c r="H173" s="200">
        <v>0</v>
      </c>
      <c r="I173" s="200">
        <v>0</v>
      </c>
      <c r="J173" s="200">
        <v>0</v>
      </c>
      <c r="K173" s="201">
        <v>-24356.08</v>
      </c>
      <c r="L173" s="200">
        <v>0</v>
      </c>
    </row>
    <row r="174" spans="1:12" ht="13.5" thickBot="1">
      <c r="A174" s="199" t="s">
        <v>539</v>
      </c>
      <c r="B174" s="199" t="s">
        <v>525</v>
      </c>
      <c r="C174" s="200">
        <v>7336234</v>
      </c>
      <c r="D174" s="201">
        <v>1834058.5</v>
      </c>
      <c r="E174" s="201">
        <v>1812783.42</v>
      </c>
      <c r="F174" s="200">
        <v>0</v>
      </c>
      <c r="G174" s="200">
        <v>0</v>
      </c>
      <c r="H174" s="201">
        <v>27877.69</v>
      </c>
      <c r="I174" s="200">
        <v>0</v>
      </c>
      <c r="J174" s="200">
        <v>0</v>
      </c>
      <c r="K174" s="201">
        <v>27877.69</v>
      </c>
      <c r="L174" s="200">
        <v>0</v>
      </c>
    </row>
    <row r="175" spans="1:12" ht="13.5" thickBot="1">
      <c r="A175" s="199" t="s">
        <v>539</v>
      </c>
      <c r="B175" s="199" t="s">
        <v>576</v>
      </c>
      <c r="C175" s="200">
        <v>147376</v>
      </c>
      <c r="D175" s="201">
        <v>36844</v>
      </c>
      <c r="E175" s="201">
        <v>36416.61</v>
      </c>
      <c r="F175" s="200">
        <v>-427.39</v>
      </c>
      <c r="G175" s="200">
        <v>0</v>
      </c>
      <c r="H175" s="200">
        <v>0</v>
      </c>
      <c r="I175" s="200">
        <v>0</v>
      </c>
      <c r="J175" s="200">
        <v>0</v>
      </c>
      <c r="K175" s="200">
        <v>-427.39</v>
      </c>
      <c r="L175" s="200">
        <v>0</v>
      </c>
    </row>
    <row r="176" spans="1:12" ht="13.5" thickBot="1">
      <c r="A176" s="199" t="s">
        <v>541</v>
      </c>
      <c r="B176" s="199" t="s">
        <v>525</v>
      </c>
      <c r="C176" s="200">
        <v>1003001</v>
      </c>
      <c r="D176" s="201">
        <v>267901.57</v>
      </c>
      <c r="E176" s="201">
        <v>381040.08</v>
      </c>
      <c r="F176" s="200">
        <v>0</v>
      </c>
      <c r="G176" s="200">
        <v>0</v>
      </c>
      <c r="H176" s="200">
        <v>-100.3</v>
      </c>
      <c r="I176" s="200">
        <v>0</v>
      </c>
      <c r="J176" s="200">
        <v>0</v>
      </c>
      <c r="K176" s="200">
        <v>-100.3</v>
      </c>
      <c r="L176" s="200">
        <v>0</v>
      </c>
    </row>
    <row r="177" spans="1:12" ht="13.5" thickBot="1">
      <c r="A177" s="199" t="s">
        <v>541</v>
      </c>
      <c r="B177" s="199" t="s">
        <v>576</v>
      </c>
      <c r="C177" s="200">
        <v>713994</v>
      </c>
      <c r="D177" s="201">
        <v>190707.8</v>
      </c>
      <c r="E177" s="201">
        <v>271246.32</v>
      </c>
      <c r="F177" s="201">
        <v>80538.52</v>
      </c>
      <c r="G177" s="200">
        <v>0</v>
      </c>
      <c r="H177" s="200">
        <v>0</v>
      </c>
      <c r="I177" s="200">
        <v>0</v>
      </c>
      <c r="J177" s="200">
        <v>0</v>
      </c>
      <c r="K177" s="201">
        <v>80538.52</v>
      </c>
      <c r="L177" s="200">
        <v>0</v>
      </c>
    </row>
    <row r="178" spans="1:12" ht="13.5" thickBot="1">
      <c r="A178" s="199" t="s">
        <v>543</v>
      </c>
      <c r="B178" s="199" t="s">
        <v>525</v>
      </c>
      <c r="C178" s="200">
        <v>4749245</v>
      </c>
      <c r="D178" s="201">
        <v>1106574.09</v>
      </c>
      <c r="E178" s="201">
        <v>1033910.64</v>
      </c>
      <c r="F178" s="200">
        <v>0</v>
      </c>
      <c r="G178" s="200">
        <v>0</v>
      </c>
      <c r="H178" s="201">
        <v>-33719.64</v>
      </c>
      <c r="I178" s="200">
        <v>0</v>
      </c>
      <c r="J178" s="200">
        <v>0</v>
      </c>
      <c r="K178" s="201">
        <v>-33719.64</v>
      </c>
      <c r="L178" s="200">
        <v>0</v>
      </c>
    </row>
    <row r="179" spans="1:12" ht="13.5" thickBot="1">
      <c r="A179" s="199" t="s">
        <v>543</v>
      </c>
      <c r="B179" s="199" t="s">
        <v>576</v>
      </c>
      <c r="C179" s="200">
        <v>2040000</v>
      </c>
      <c r="D179" s="201">
        <v>475320</v>
      </c>
      <c r="E179" s="201">
        <v>444108</v>
      </c>
      <c r="F179" s="201">
        <v>-31212</v>
      </c>
      <c r="G179" s="200">
        <v>0</v>
      </c>
      <c r="H179" s="200">
        <v>0</v>
      </c>
      <c r="I179" s="200">
        <v>0</v>
      </c>
      <c r="J179" s="200">
        <v>0</v>
      </c>
      <c r="K179" s="201">
        <v>-31212</v>
      </c>
      <c r="L179" s="200">
        <v>0</v>
      </c>
    </row>
    <row r="180" spans="1:12" ht="13.5" thickBot="1">
      <c r="A180" s="199" t="s">
        <v>584</v>
      </c>
      <c r="B180" s="199" t="s">
        <v>576</v>
      </c>
      <c r="C180" s="200">
        <v>1819124</v>
      </c>
      <c r="D180" s="201">
        <v>898647.26</v>
      </c>
      <c r="E180" s="201">
        <v>181912.4</v>
      </c>
      <c r="F180" s="201">
        <v>-716734.86</v>
      </c>
      <c r="G180" s="200">
        <v>0</v>
      </c>
      <c r="H180" s="200">
        <v>0</v>
      </c>
      <c r="I180" s="200">
        <v>0</v>
      </c>
      <c r="J180" s="200">
        <v>0</v>
      </c>
      <c r="K180" s="201">
        <v>-716734.86</v>
      </c>
      <c r="L180" s="200">
        <v>0</v>
      </c>
    </row>
    <row r="181" spans="1:12" ht="13.5" thickBot="1">
      <c r="A181" s="199" t="s">
        <v>586</v>
      </c>
      <c r="B181" s="199" t="s">
        <v>576</v>
      </c>
      <c r="C181" s="200">
        <v>457921</v>
      </c>
      <c r="D181" s="201">
        <v>154960.47</v>
      </c>
      <c r="E181" s="201">
        <v>22896.05</v>
      </c>
      <c r="F181" s="201">
        <v>-132064.42</v>
      </c>
      <c r="G181" s="200">
        <v>0</v>
      </c>
      <c r="H181" s="200">
        <v>0</v>
      </c>
      <c r="I181" s="200">
        <v>0</v>
      </c>
      <c r="J181" s="200">
        <v>0</v>
      </c>
      <c r="K181" s="201">
        <v>-132064.42</v>
      </c>
      <c r="L181" s="200">
        <v>0</v>
      </c>
    </row>
    <row r="182" spans="1:12" ht="13.5" thickBot="1">
      <c r="A182" s="199" t="s">
        <v>588</v>
      </c>
      <c r="B182" s="199" t="s">
        <v>576</v>
      </c>
      <c r="C182" s="200">
        <v>29195</v>
      </c>
      <c r="D182" s="201">
        <v>11829.81</v>
      </c>
      <c r="E182" s="201">
        <v>7006.8</v>
      </c>
      <c r="F182" s="201">
        <v>-4823.01</v>
      </c>
      <c r="G182" s="200">
        <v>0</v>
      </c>
      <c r="H182" s="200">
        <v>0</v>
      </c>
      <c r="I182" s="200">
        <v>0</v>
      </c>
      <c r="J182" s="200">
        <v>0</v>
      </c>
      <c r="K182" s="201">
        <v>-4823.01</v>
      </c>
      <c r="L182" s="200">
        <v>0</v>
      </c>
    </row>
    <row r="183" spans="1:12" ht="13.5" thickBot="1">
      <c r="A183" s="199" t="s">
        <v>545</v>
      </c>
      <c r="B183" s="199" t="s">
        <v>525</v>
      </c>
      <c r="C183" s="200">
        <v>3107093</v>
      </c>
      <c r="D183" s="201">
        <v>1066043.61</v>
      </c>
      <c r="E183" s="201">
        <v>62452.57</v>
      </c>
      <c r="F183" s="200">
        <v>0</v>
      </c>
      <c r="G183" s="200">
        <v>0</v>
      </c>
      <c r="H183" s="201">
        <v>-61831.15</v>
      </c>
      <c r="I183" s="200">
        <v>0</v>
      </c>
      <c r="J183" s="200">
        <v>0</v>
      </c>
      <c r="K183" s="201">
        <v>-61831.15</v>
      </c>
      <c r="L183" s="200">
        <v>0</v>
      </c>
    </row>
    <row r="184" spans="1:12" ht="13.5" thickBot="1">
      <c r="A184" s="199" t="s">
        <v>545</v>
      </c>
      <c r="B184" s="199" t="s">
        <v>576</v>
      </c>
      <c r="C184" s="200">
        <v>100926</v>
      </c>
      <c r="D184" s="201">
        <v>34627.71</v>
      </c>
      <c r="E184" s="201">
        <v>2028.61</v>
      </c>
      <c r="F184" s="201">
        <v>-32599.1</v>
      </c>
      <c r="G184" s="200">
        <v>0</v>
      </c>
      <c r="H184" s="200">
        <v>0</v>
      </c>
      <c r="I184" s="200">
        <v>0</v>
      </c>
      <c r="J184" s="200">
        <v>0</v>
      </c>
      <c r="K184" s="201">
        <v>-32599.1</v>
      </c>
      <c r="L184" s="200">
        <v>0</v>
      </c>
    </row>
    <row r="185" spans="1:12" ht="23.25" thickBot="1">
      <c r="A185" s="199" t="s">
        <v>590</v>
      </c>
      <c r="B185" s="199" t="s">
        <v>576</v>
      </c>
      <c r="C185" s="200">
        <v>157426</v>
      </c>
      <c r="D185" s="201">
        <v>15742.6</v>
      </c>
      <c r="E185" s="201">
        <v>9602.99</v>
      </c>
      <c r="F185" s="201">
        <v>-6139.61</v>
      </c>
      <c r="G185" s="200">
        <v>0</v>
      </c>
      <c r="H185" s="200">
        <v>0</v>
      </c>
      <c r="I185" s="200">
        <v>0</v>
      </c>
      <c r="J185" s="200">
        <v>0</v>
      </c>
      <c r="K185" s="201">
        <v>-6139.61</v>
      </c>
      <c r="L185" s="200">
        <v>0</v>
      </c>
    </row>
    <row r="186" spans="1:12" ht="13.5" thickBot="1">
      <c r="A186" s="199" t="s">
        <v>547</v>
      </c>
      <c r="B186" s="199" t="s">
        <v>525</v>
      </c>
      <c r="C186" s="200">
        <v>187870</v>
      </c>
      <c r="D186" s="201">
        <v>103234.57</v>
      </c>
      <c r="E186" s="201">
        <v>5636.1</v>
      </c>
      <c r="F186" s="200">
        <v>0</v>
      </c>
      <c r="G186" s="200">
        <v>0</v>
      </c>
      <c r="H186" s="200">
        <v>0</v>
      </c>
      <c r="I186" s="200">
        <v>0</v>
      </c>
      <c r="J186" s="200">
        <v>0</v>
      </c>
      <c r="K186" s="200">
        <v>0</v>
      </c>
      <c r="L186" s="200">
        <v>0</v>
      </c>
    </row>
    <row r="187" spans="1:12" ht="23.25" thickBot="1">
      <c r="A187" s="199" t="s">
        <v>549</v>
      </c>
      <c r="B187" s="199" t="s">
        <v>525</v>
      </c>
      <c r="C187" s="200">
        <v>43520</v>
      </c>
      <c r="D187" s="201">
        <v>10492.67</v>
      </c>
      <c r="E187" s="201">
        <v>1740.8</v>
      </c>
      <c r="F187" s="200">
        <v>0</v>
      </c>
      <c r="G187" s="200">
        <v>0</v>
      </c>
      <c r="H187" s="200">
        <v>435.2</v>
      </c>
      <c r="I187" s="200">
        <v>0</v>
      </c>
      <c r="J187" s="200">
        <v>0</v>
      </c>
      <c r="K187" s="200">
        <v>435.2</v>
      </c>
      <c r="L187" s="200">
        <v>0</v>
      </c>
    </row>
    <row r="188" spans="1:12" ht="13.5" thickBot="1">
      <c r="A188" s="199" t="s">
        <v>551</v>
      </c>
      <c r="B188" s="199" t="s">
        <v>525</v>
      </c>
      <c r="C188" s="200">
        <v>11842</v>
      </c>
      <c r="D188" s="201">
        <v>13203.83</v>
      </c>
      <c r="E188" s="200">
        <v>28.42</v>
      </c>
      <c r="F188" s="200">
        <v>0</v>
      </c>
      <c r="G188" s="200">
        <v>0</v>
      </c>
      <c r="H188" s="200">
        <v>0</v>
      </c>
      <c r="I188" s="200">
        <v>0</v>
      </c>
      <c r="J188" s="200">
        <v>0</v>
      </c>
      <c r="K188" s="200">
        <v>0</v>
      </c>
      <c r="L188" s="200">
        <v>0</v>
      </c>
    </row>
    <row r="189" spans="1:12" ht="13.5" thickBot="1">
      <c r="A189" s="199" t="s">
        <v>553</v>
      </c>
      <c r="B189" s="199" t="s">
        <v>525</v>
      </c>
      <c r="C189" s="200">
        <v>6578</v>
      </c>
      <c r="D189" s="201">
        <v>5518.94</v>
      </c>
      <c r="E189" s="201">
        <v>2843.01</v>
      </c>
      <c r="F189" s="200">
        <v>0</v>
      </c>
      <c r="G189" s="200">
        <v>0</v>
      </c>
      <c r="H189" s="200">
        <v>0</v>
      </c>
      <c r="I189" s="200">
        <v>0</v>
      </c>
      <c r="J189" s="200">
        <v>0</v>
      </c>
      <c r="K189" s="200">
        <v>0</v>
      </c>
      <c r="L189" s="200">
        <v>0</v>
      </c>
    </row>
    <row r="190" spans="1:12" ht="13.5" thickBot="1">
      <c r="A190" s="199" t="s">
        <v>592</v>
      </c>
      <c r="B190" s="199" t="s">
        <v>576</v>
      </c>
      <c r="C190" s="200">
        <v>373307</v>
      </c>
      <c r="D190" s="201">
        <v>261314.9</v>
      </c>
      <c r="E190" s="201">
        <v>149322.8</v>
      </c>
      <c r="F190" s="201">
        <v>-111992.1</v>
      </c>
      <c r="G190" s="200">
        <v>0</v>
      </c>
      <c r="H190" s="200">
        <v>0</v>
      </c>
      <c r="I190" s="200">
        <v>0</v>
      </c>
      <c r="J190" s="200">
        <v>0</v>
      </c>
      <c r="K190" s="201">
        <v>-111992.1</v>
      </c>
      <c r="L190" s="200">
        <v>0</v>
      </c>
    </row>
    <row r="191" spans="1:12" ht="13.5" thickBot="1">
      <c r="A191" s="199" t="s">
        <v>594</v>
      </c>
      <c r="B191" s="199" t="s">
        <v>576</v>
      </c>
      <c r="C191" s="200">
        <v>20364</v>
      </c>
      <c r="D191" s="201">
        <v>10827.54</v>
      </c>
      <c r="E191" s="200">
        <v>0</v>
      </c>
      <c r="F191" s="201">
        <v>-10827.54</v>
      </c>
      <c r="G191" s="200">
        <v>0</v>
      </c>
      <c r="H191" s="200">
        <v>0</v>
      </c>
      <c r="I191" s="200">
        <v>0</v>
      </c>
      <c r="J191" s="200">
        <v>0</v>
      </c>
      <c r="K191" s="201">
        <v>-10827.54</v>
      </c>
      <c r="L191" s="200">
        <v>0</v>
      </c>
    </row>
    <row r="192" spans="1:12" ht="13.5" thickBot="1">
      <c r="A192" s="199" t="s">
        <v>596</v>
      </c>
      <c r="B192" s="199" t="s">
        <v>576</v>
      </c>
      <c r="C192" s="200">
        <v>58</v>
      </c>
      <c r="D192" s="201">
        <v>53505.58</v>
      </c>
      <c r="E192" s="201">
        <v>69567.11</v>
      </c>
      <c r="F192" s="201">
        <v>16061.53</v>
      </c>
      <c r="G192" s="200">
        <v>0</v>
      </c>
      <c r="H192" s="200">
        <v>0</v>
      </c>
      <c r="I192" s="200">
        <v>0</v>
      </c>
      <c r="J192" s="200">
        <v>0</v>
      </c>
      <c r="K192" s="201">
        <v>16061.53</v>
      </c>
      <c r="L192" s="200">
        <v>0</v>
      </c>
    </row>
    <row r="193" spans="1:12" ht="13.5" thickBot="1">
      <c r="A193" s="199" t="s">
        <v>598</v>
      </c>
      <c r="B193" s="199" t="s">
        <v>576</v>
      </c>
      <c r="C193" s="200">
        <v>52422</v>
      </c>
      <c r="D193" s="201">
        <v>228926.87</v>
      </c>
      <c r="E193" s="200">
        <v>0</v>
      </c>
      <c r="F193" s="201">
        <v>-228926.87</v>
      </c>
      <c r="G193" s="200">
        <v>0</v>
      </c>
      <c r="H193" s="200">
        <v>0</v>
      </c>
      <c r="I193" s="200">
        <v>0</v>
      </c>
      <c r="J193" s="200">
        <v>0</v>
      </c>
      <c r="K193" s="201">
        <v>-228926.87</v>
      </c>
      <c r="L193" s="200">
        <v>0</v>
      </c>
    </row>
    <row r="194" spans="1:12" ht="13.5" thickBot="1">
      <c r="A194" s="199" t="s">
        <v>555</v>
      </c>
      <c r="B194" s="199" t="s">
        <v>525</v>
      </c>
      <c r="C194" s="200">
        <v>375582</v>
      </c>
      <c r="D194" s="201">
        <v>228003.19</v>
      </c>
      <c r="E194" s="201">
        <v>222006.52</v>
      </c>
      <c r="F194" s="200">
        <v>0</v>
      </c>
      <c r="G194" s="200">
        <v>0</v>
      </c>
      <c r="H194" s="201">
        <v>4319.19</v>
      </c>
      <c r="I194" s="200">
        <v>0</v>
      </c>
      <c r="J194" s="200">
        <v>0</v>
      </c>
      <c r="K194" s="201">
        <v>4319.19</v>
      </c>
      <c r="L194" s="200">
        <v>-225.35</v>
      </c>
    </row>
    <row r="195" spans="1:12" ht="13.5" thickBot="1">
      <c r="A195" s="199" t="s">
        <v>557</v>
      </c>
      <c r="B195" s="199" t="s">
        <v>525</v>
      </c>
      <c r="C195" s="200">
        <v>706554</v>
      </c>
      <c r="D195" s="201">
        <v>63589.86</v>
      </c>
      <c r="E195" s="201">
        <v>45219.46</v>
      </c>
      <c r="F195" s="200">
        <v>0</v>
      </c>
      <c r="G195" s="200">
        <v>0</v>
      </c>
      <c r="H195" s="200">
        <v>0</v>
      </c>
      <c r="I195" s="200">
        <v>0</v>
      </c>
      <c r="J195" s="200">
        <v>0</v>
      </c>
      <c r="K195" s="200">
        <v>0</v>
      </c>
      <c r="L195" s="200">
        <v>0</v>
      </c>
    </row>
    <row r="196" spans="1:12" ht="13.5" thickBot="1">
      <c r="A196" s="199" t="s">
        <v>557</v>
      </c>
      <c r="B196" s="199" t="s">
        <v>576</v>
      </c>
      <c r="C196" s="200">
        <v>391116</v>
      </c>
      <c r="D196" s="201">
        <v>35200.44</v>
      </c>
      <c r="E196" s="201">
        <v>25031.42</v>
      </c>
      <c r="F196" s="201">
        <v>-10169.02</v>
      </c>
      <c r="G196" s="200">
        <v>0</v>
      </c>
      <c r="H196" s="200">
        <v>0</v>
      </c>
      <c r="I196" s="200">
        <v>0</v>
      </c>
      <c r="J196" s="200">
        <v>0</v>
      </c>
      <c r="K196" s="201">
        <v>-10169.02</v>
      </c>
      <c r="L196" s="200">
        <v>0</v>
      </c>
    </row>
    <row r="197" spans="1:12" ht="13.5" thickBot="1">
      <c r="A197" s="199" t="s">
        <v>559</v>
      </c>
      <c r="B197" s="199" t="s">
        <v>525</v>
      </c>
      <c r="C197" s="200">
        <v>76755</v>
      </c>
      <c r="D197" s="201">
        <v>57566.25</v>
      </c>
      <c r="E197" s="201">
        <v>50635.27</v>
      </c>
      <c r="F197" s="200">
        <v>0</v>
      </c>
      <c r="G197" s="200">
        <v>0</v>
      </c>
      <c r="H197" s="200">
        <v>153.51</v>
      </c>
      <c r="I197" s="200">
        <v>0</v>
      </c>
      <c r="J197" s="200">
        <v>0</v>
      </c>
      <c r="K197" s="200">
        <v>153.51</v>
      </c>
      <c r="L197" s="200">
        <v>0</v>
      </c>
    </row>
    <row r="198" spans="1:12" ht="13.5" thickBot="1">
      <c r="A198" s="199" t="s">
        <v>559</v>
      </c>
      <c r="B198" s="199" t="s">
        <v>576</v>
      </c>
      <c r="C198" s="200">
        <v>43111</v>
      </c>
      <c r="D198" s="201">
        <v>32333.25</v>
      </c>
      <c r="E198" s="201">
        <v>28440.33</v>
      </c>
      <c r="F198" s="201">
        <v>-3892.92</v>
      </c>
      <c r="G198" s="200">
        <v>0</v>
      </c>
      <c r="H198" s="200">
        <v>0</v>
      </c>
      <c r="I198" s="200">
        <v>0</v>
      </c>
      <c r="J198" s="200">
        <v>0</v>
      </c>
      <c r="K198" s="201">
        <v>-3892.92</v>
      </c>
      <c r="L198" s="200">
        <v>0</v>
      </c>
    </row>
    <row r="199" spans="1:12" ht="13.5" thickBot="1">
      <c r="A199" s="199" t="s">
        <v>600</v>
      </c>
      <c r="B199" s="199" t="s">
        <v>576</v>
      </c>
      <c r="C199" s="200">
        <v>1576417</v>
      </c>
      <c r="D199" s="201">
        <v>550169.53</v>
      </c>
      <c r="E199" s="201">
        <v>278710.53</v>
      </c>
      <c r="F199" s="201">
        <v>-271459</v>
      </c>
      <c r="G199" s="200">
        <v>0</v>
      </c>
      <c r="H199" s="200">
        <v>0</v>
      </c>
      <c r="I199" s="200">
        <v>0</v>
      </c>
      <c r="J199" s="200">
        <v>0</v>
      </c>
      <c r="K199" s="201">
        <v>-271459</v>
      </c>
      <c r="L199" s="200">
        <v>0</v>
      </c>
    </row>
    <row r="200" spans="1:12" ht="13.5" thickBot="1">
      <c r="A200" s="199" t="s">
        <v>561</v>
      </c>
      <c r="B200" s="199" t="s">
        <v>525</v>
      </c>
      <c r="C200" s="200">
        <v>679198</v>
      </c>
      <c r="D200" s="201">
        <v>15621.55</v>
      </c>
      <c r="E200" s="201">
        <v>26352.88</v>
      </c>
      <c r="F200" s="200">
        <v>0</v>
      </c>
      <c r="G200" s="200">
        <v>0</v>
      </c>
      <c r="H200" s="200">
        <v>407.52</v>
      </c>
      <c r="I200" s="200">
        <v>0</v>
      </c>
      <c r="J200" s="200">
        <v>0</v>
      </c>
      <c r="K200" s="200">
        <v>407.52</v>
      </c>
      <c r="L200" s="200">
        <v>0</v>
      </c>
    </row>
    <row r="201" spans="1:12" ht="13.5" thickBot="1">
      <c r="A201" s="199" t="s">
        <v>563</v>
      </c>
      <c r="B201" s="199" t="s">
        <v>525</v>
      </c>
      <c r="C201" s="200">
        <v>2305339</v>
      </c>
      <c r="D201" s="201">
        <v>29969.41</v>
      </c>
      <c r="E201" s="201">
        <v>14523.64</v>
      </c>
      <c r="F201" s="200">
        <v>0</v>
      </c>
      <c r="G201" s="200">
        <v>0</v>
      </c>
      <c r="H201" s="201">
        <v>1152.67</v>
      </c>
      <c r="I201" s="200">
        <v>0</v>
      </c>
      <c r="J201" s="200">
        <v>0</v>
      </c>
      <c r="K201" s="201">
        <v>1152.67</v>
      </c>
      <c r="L201" s="200">
        <v>0</v>
      </c>
    </row>
    <row r="202" spans="1:12" ht="13.5" thickBot="1">
      <c r="A202" s="199" t="s">
        <v>563</v>
      </c>
      <c r="B202" s="199" t="s">
        <v>576</v>
      </c>
      <c r="C202" s="200">
        <v>1544653</v>
      </c>
      <c r="D202" s="201">
        <v>20080.49</v>
      </c>
      <c r="E202" s="201">
        <v>9731.31</v>
      </c>
      <c r="F202" s="201">
        <v>-10349.18</v>
      </c>
      <c r="G202" s="200">
        <v>0</v>
      </c>
      <c r="H202" s="200">
        <v>0</v>
      </c>
      <c r="I202" s="200">
        <v>0</v>
      </c>
      <c r="J202" s="200">
        <v>0</v>
      </c>
      <c r="K202" s="201">
        <v>-10349.18</v>
      </c>
      <c r="L202" s="200">
        <v>0</v>
      </c>
    </row>
    <row r="203" spans="1:12" ht="13.5" thickBot="1">
      <c r="A203" s="199" t="s">
        <v>565</v>
      </c>
      <c r="B203" s="199" t="s">
        <v>525</v>
      </c>
      <c r="C203" s="200">
        <v>1763240</v>
      </c>
      <c r="D203" s="201">
        <v>28211.84</v>
      </c>
      <c r="E203" s="201">
        <v>84988.17</v>
      </c>
      <c r="F203" s="200">
        <v>0</v>
      </c>
      <c r="G203" s="200">
        <v>0</v>
      </c>
      <c r="H203" s="201">
        <v>3173.83</v>
      </c>
      <c r="I203" s="200">
        <v>0</v>
      </c>
      <c r="J203" s="200">
        <v>0</v>
      </c>
      <c r="K203" s="201">
        <v>3173.83</v>
      </c>
      <c r="L203" s="200">
        <v>0</v>
      </c>
    </row>
    <row r="204" spans="1:12" ht="13.5" thickBot="1">
      <c r="A204" s="199" t="s">
        <v>565</v>
      </c>
      <c r="B204" s="199" t="s">
        <v>576</v>
      </c>
      <c r="C204" s="200">
        <v>787024</v>
      </c>
      <c r="D204" s="201">
        <v>12592.38</v>
      </c>
      <c r="E204" s="201">
        <v>37934.56</v>
      </c>
      <c r="F204" s="201">
        <v>25342.18</v>
      </c>
      <c r="G204" s="200">
        <v>0</v>
      </c>
      <c r="H204" s="200">
        <v>0</v>
      </c>
      <c r="I204" s="200">
        <v>0</v>
      </c>
      <c r="J204" s="200">
        <v>0</v>
      </c>
      <c r="K204" s="201">
        <v>25342.18</v>
      </c>
      <c r="L204" s="200">
        <v>0</v>
      </c>
    </row>
    <row r="205" spans="1:12" ht="23.25" thickBot="1">
      <c r="A205" s="199" t="s">
        <v>602</v>
      </c>
      <c r="B205" s="199" t="s">
        <v>576</v>
      </c>
      <c r="C205" s="200">
        <v>179818</v>
      </c>
      <c r="D205" s="201">
        <v>8990.9</v>
      </c>
      <c r="E205" s="201">
        <v>20085.67</v>
      </c>
      <c r="F205" s="201">
        <v>11094.77</v>
      </c>
      <c r="G205" s="200">
        <v>0</v>
      </c>
      <c r="H205" s="200">
        <v>0</v>
      </c>
      <c r="I205" s="200">
        <v>0</v>
      </c>
      <c r="J205" s="200">
        <v>0</v>
      </c>
      <c r="K205" s="201">
        <v>11094.77</v>
      </c>
      <c r="L205" s="200">
        <v>0</v>
      </c>
    </row>
    <row r="206" spans="1:12" ht="13.5" thickBot="1">
      <c r="A206" s="199" t="s">
        <v>567</v>
      </c>
      <c r="B206" s="199" t="s">
        <v>525</v>
      </c>
      <c r="C206" s="200">
        <v>2052364</v>
      </c>
      <c r="D206" s="201">
        <v>2102646.92</v>
      </c>
      <c r="E206" s="201">
        <v>1847948.55</v>
      </c>
      <c r="F206" s="200">
        <v>0</v>
      </c>
      <c r="G206" s="200">
        <v>0</v>
      </c>
      <c r="H206" s="201">
        <v>-58287.13</v>
      </c>
      <c r="I206" s="200">
        <v>0</v>
      </c>
      <c r="J206" s="200">
        <v>0</v>
      </c>
      <c r="K206" s="201">
        <v>-58287.13</v>
      </c>
      <c r="L206" s="201">
        <v>12929.9</v>
      </c>
    </row>
    <row r="207" spans="1:12" ht="13.5" thickBot="1">
      <c r="A207" s="199" t="s">
        <v>567</v>
      </c>
      <c r="B207" s="199" t="s">
        <v>576</v>
      </c>
      <c r="C207" s="200">
        <v>887018</v>
      </c>
      <c r="D207" s="201">
        <v>908749.94</v>
      </c>
      <c r="E207" s="201">
        <v>798671.01</v>
      </c>
      <c r="F207" s="201">
        <v>-110078.93</v>
      </c>
      <c r="G207" s="200">
        <v>0</v>
      </c>
      <c r="H207" s="200">
        <v>0</v>
      </c>
      <c r="I207" s="200">
        <v>0</v>
      </c>
      <c r="J207" s="200">
        <v>0</v>
      </c>
      <c r="K207" s="201">
        <v>-110078.93</v>
      </c>
      <c r="L207" s="201">
        <v>5588.22</v>
      </c>
    </row>
    <row r="208" spans="1:12" ht="13.5" thickBot="1">
      <c r="A208" s="199" t="s">
        <v>604</v>
      </c>
      <c r="B208" s="199" t="s">
        <v>576</v>
      </c>
      <c r="C208" s="200">
        <v>15557</v>
      </c>
      <c r="D208" s="201">
        <v>24547.39</v>
      </c>
      <c r="E208" s="201">
        <v>1347.24</v>
      </c>
      <c r="F208" s="201">
        <v>-23200.15</v>
      </c>
      <c r="G208" s="200">
        <v>0</v>
      </c>
      <c r="H208" s="200">
        <v>0</v>
      </c>
      <c r="I208" s="200">
        <v>0</v>
      </c>
      <c r="J208" s="200">
        <v>0</v>
      </c>
      <c r="K208" s="201">
        <v>-23200.15</v>
      </c>
      <c r="L208" s="200">
        <v>0</v>
      </c>
    </row>
    <row r="209" spans="1:12" ht="23.25" thickBot="1">
      <c r="A209" s="199" t="s">
        <v>606</v>
      </c>
      <c r="B209" s="199" t="s">
        <v>576</v>
      </c>
      <c r="C209" s="200">
        <v>438277</v>
      </c>
      <c r="D209" s="201">
        <v>87655.4</v>
      </c>
      <c r="E209" s="201">
        <v>87655.4</v>
      </c>
      <c r="F209" s="200">
        <v>0</v>
      </c>
      <c r="G209" s="200">
        <v>0</v>
      </c>
      <c r="H209" s="200">
        <v>0</v>
      </c>
      <c r="I209" s="200">
        <v>0</v>
      </c>
      <c r="J209" s="200">
        <v>0</v>
      </c>
      <c r="K209" s="200">
        <v>0</v>
      </c>
      <c r="L209" s="200">
        <v>0</v>
      </c>
    </row>
    <row r="210" spans="1:12" ht="13.5" thickBot="1">
      <c r="A210" s="199" t="s">
        <v>608</v>
      </c>
      <c r="B210" s="199" t="s">
        <v>576</v>
      </c>
      <c r="C210" s="200">
        <v>102217</v>
      </c>
      <c r="D210" s="201">
        <v>106428.34</v>
      </c>
      <c r="E210" s="201">
        <v>16354.72</v>
      </c>
      <c r="F210" s="201">
        <v>-90073.62</v>
      </c>
      <c r="G210" s="200">
        <v>0</v>
      </c>
      <c r="H210" s="200">
        <v>0</v>
      </c>
      <c r="I210" s="200">
        <v>0</v>
      </c>
      <c r="J210" s="200">
        <v>0</v>
      </c>
      <c r="K210" s="201">
        <v>-90073.62</v>
      </c>
      <c r="L210" s="200">
        <v>0</v>
      </c>
    </row>
    <row r="211" spans="1:12" ht="13.5" thickBot="1">
      <c r="A211" s="199" t="s">
        <v>569</v>
      </c>
      <c r="B211" s="199" t="s">
        <v>525</v>
      </c>
      <c r="C211" s="200">
        <v>84867</v>
      </c>
      <c r="D211" s="201">
        <v>97223.64</v>
      </c>
      <c r="E211" s="201">
        <v>52362.94</v>
      </c>
      <c r="F211" s="200">
        <v>0</v>
      </c>
      <c r="G211" s="200">
        <v>0</v>
      </c>
      <c r="H211" s="200">
        <v>0</v>
      </c>
      <c r="I211" s="200">
        <v>0</v>
      </c>
      <c r="J211" s="200">
        <v>0</v>
      </c>
      <c r="K211" s="200">
        <v>0</v>
      </c>
      <c r="L211" s="200">
        <v>0</v>
      </c>
    </row>
    <row r="212" spans="1:12" ht="13.5" thickBot="1">
      <c r="A212" s="199" t="s">
        <v>571</v>
      </c>
      <c r="B212" s="199" t="s">
        <v>525</v>
      </c>
      <c r="C212" s="200">
        <v>834770</v>
      </c>
      <c r="D212" s="201">
        <v>511296.63</v>
      </c>
      <c r="E212" s="201">
        <v>250431</v>
      </c>
      <c r="F212" s="200">
        <v>0</v>
      </c>
      <c r="G212" s="200">
        <v>0</v>
      </c>
      <c r="H212" s="200">
        <v>0</v>
      </c>
      <c r="I212" s="200">
        <v>0</v>
      </c>
      <c r="J212" s="200">
        <v>0</v>
      </c>
      <c r="K212" s="200">
        <v>0</v>
      </c>
      <c r="L212" s="200">
        <v>0</v>
      </c>
    </row>
    <row r="213" spans="1:12" ht="13.5" thickBot="1">
      <c r="A213" s="199" t="s">
        <v>573</v>
      </c>
      <c r="B213" s="199" t="s">
        <v>525</v>
      </c>
      <c r="C213" s="200">
        <v>171699</v>
      </c>
      <c r="D213" s="201">
        <v>73830.57</v>
      </c>
      <c r="E213" s="201">
        <v>4790.4</v>
      </c>
      <c r="F213" s="200">
        <v>0</v>
      </c>
      <c r="G213" s="200">
        <v>0</v>
      </c>
      <c r="H213" s="200">
        <v>-17.17</v>
      </c>
      <c r="I213" s="200">
        <v>0</v>
      </c>
      <c r="J213" s="200">
        <v>0</v>
      </c>
      <c r="K213" s="200">
        <v>-17.17</v>
      </c>
      <c r="L213" s="200">
        <v>0</v>
      </c>
    </row>
    <row r="214" spans="1:12" ht="23.25" thickBot="1">
      <c r="A214" s="199" t="s">
        <v>610</v>
      </c>
      <c r="B214" s="199" t="s">
        <v>576</v>
      </c>
      <c r="C214" s="200">
        <v>9391</v>
      </c>
      <c r="D214" s="201">
        <v>2729.96</v>
      </c>
      <c r="E214" s="201">
        <v>2116.73</v>
      </c>
      <c r="F214" s="200">
        <v>-613.23</v>
      </c>
      <c r="G214" s="200">
        <v>0</v>
      </c>
      <c r="H214" s="200">
        <v>0</v>
      </c>
      <c r="I214" s="200">
        <v>0</v>
      </c>
      <c r="J214" s="200">
        <v>0</v>
      </c>
      <c r="K214" s="200">
        <v>-613.23</v>
      </c>
      <c r="L214" s="200">
        <v>0</v>
      </c>
    </row>
    <row r="215" spans="1:12" ht="23.25" thickBot="1">
      <c r="A215" s="199" t="s">
        <v>612</v>
      </c>
      <c r="B215" s="199" t="s">
        <v>576</v>
      </c>
      <c r="C215" s="200">
        <v>10546</v>
      </c>
      <c r="D215" s="201">
        <v>3691.1</v>
      </c>
      <c r="E215" s="201">
        <v>5273</v>
      </c>
      <c r="F215" s="201">
        <v>1581.9</v>
      </c>
      <c r="G215" s="200">
        <v>0</v>
      </c>
      <c r="H215" s="200">
        <v>0</v>
      </c>
      <c r="I215" s="200">
        <v>0</v>
      </c>
      <c r="J215" s="200">
        <v>0</v>
      </c>
      <c r="K215" s="201">
        <v>1581.9</v>
      </c>
      <c r="L215" s="200">
        <v>0</v>
      </c>
    </row>
    <row r="216" spans="1:12" ht="13.5" thickBot="1">
      <c r="A216" s="374" t="s">
        <v>116</v>
      </c>
      <c r="B216" s="375"/>
      <c r="C216" s="375"/>
      <c r="D216" s="375"/>
      <c r="E216" s="375"/>
      <c r="F216" s="375"/>
      <c r="G216" s="375"/>
      <c r="H216" s="375"/>
      <c r="I216" s="375"/>
      <c r="J216" s="375"/>
      <c r="K216" s="375"/>
      <c r="L216" s="376"/>
    </row>
    <row r="217" spans="1:12" ht="23.25" thickBot="1">
      <c r="A217" s="199" t="s">
        <v>620</v>
      </c>
      <c r="B217" s="199" t="s">
        <v>525</v>
      </c>
      <c r="C217" s="200">
        <v>45488</v>
      </c>
      <c r="D217" s="201">
        <v>13100.54</v>
      </c>
      <c r="E217" s="201">
        <v>13714.63</v>
      </c>
      <c r="F217" s="200">
        <v>0</v>
      </c>
      <c r="G217" s="200">
        <v>0</v>
      </c>
      <c r="H217" s="200">
        <v>-241.09</v>
      </c>
      <c r="I217" s="200">
        <v>0</v>
      </c>
      <c r="J217" s="200">
        <v>0</v>
      </c>
      <c r="K217" s="200">
        <v>-241.09</v>
      </c>
      <c r="L217" s="200">
        <v>0</v>
      </c>
    </row>
    <row r="218" spans="1:12" ht="23.25" thickBot="1">
      <c r="A218" s="199" t="s">
        <v>621</v>
      </c>
      <c r="B218" s="199" t="s">
        <v>525</v>
      </c>
      <c r="C218" s="200">
        <v>327739</v>
      </c>
      <c r="D218" s="201">
        <v>115382.86</v>
      </c>
      <c r="E218" s="201">
        <v>129784.64</v>
      </c>
      <c r="F218" s="200">
        <v>0</v>
      </c>
      <c r="G218" s="200">
        <v>0</v>
      </c>
      <c r="H218" s="200">
        <v>0</v>
      </c>
      <c r="I218" s="200">
        <v>0</v>
      </c>
      <c r="J218" s="200">
        <v>0</v>
      </c>
      <c r="K218" s="200">
        <v>0</v>
      </c>
      <c r="L218" s="200">
        <v>0</v>
      </c>
    </row>
    <row r="219" spans="1:12" ht="23.25" thickBot="1">
      <c r="A219" s="199" t="s">
        <v>621</v>
      </c>
      <c r="B219" s="199" t="s">
        <v>576</v>
      </c>
      <c r="C219" s="200">
        <v>121467</v>
      </c>
      <c r="D219" s="201">
        <v>42763.33</v>
      </c>
      <c r="E219" s="201">
        <v>48100.93</v>
      </c>
      <c r="F219" s="201">
        <v>5337.6</v>
      </c>
      <c r="G219" s="200">
        <v>0</v>
      </c>
      <c r="H219" s="200">
        <v>0</v>
      </c>
      <c r="I219" s="200">
        <v>0</v>
      </c>
      <c r="J219" s="200">
        <v>0</v>
      </c>
      <c r="K219" s="201">
        <v>5337.6</v>
      </c>
      <c r="L219" s="200">
        <v>0</v>
      </c>
    </row>
    <row r="220" spans="1:12" ht="13.5" thickBot="1">
      <c r="A220" s="199" t="s">
        <v>622</v>
      </c>
      <c r="B220" s="199" t="s">
        <v>525</v>
      </c>
      <c r="C220" s="200">
        <v>473486</v>
      </c>
      <c r="D220" s="201">
        <v>164259.06</v>
      </c>
      <c r="E220" s="201">
        <v>188542.13</v>
      </c>
      <c r="F220" s="200">
        <v>0</v>
      </c>
      <c r="G220" s="200">
        <v>0</v>
      </c>
      <c r="H220" s="200">
        <v>94.7</v>
      </c>
      <c r="I220" s="200">
        <v>0</v>
      </c>
      <c r="J220" s="200">
        <v>0</v>
      </c>
      <c r="K220" s="200">
        <v>94.7</v>
      </c>
      <c r="L220" s="200">
        <v>0</v>
      </c>
    </row>
    <row r="221" spans="1:12" ht="13.5" thickBot="1">
      <c r="A221" s="199" t="s">
        <v>622</v>
      </c>
      <c r="B221" s="199" t="s">
        <v>576</v>
      </c>
      <c r="C221" s="200">
        <v>234495</v>
      </c>
      <c r="D221" s="201">
        <v>81349.66</v>
      </c>
      <c r="E221" s="201">
        <v>93375.91</v>
      </c>
      <c r="F221" s="201">
        <v>12026.25</v>
      </c>
      <c r="G221" s="200">
        <v>0</v>
      </c>
      <c r="H221" s="200">
        <v>0</v>
      </c>
      <c r="I221" s="200">
        <v>0</v>
      </c>
      <c r="J221" s="200">
        <v>0</v>
      </c>
      <c r="K221" s="201">
        <v>12026.25</v>
      </c>
      <c r="L221" s="200">
        <v>0</v>
      </c>
    </row>
    <row r="222" spans="1:12" ht="13.5" thickBot="1">
      <c r="A222" s="199" t="s">
        <v>623</v>
      </c>
      <c r="B222" s="199" t="s">
        <v>525</v>
      </c>
      <c r="C222" s="200">
        <v>889981</v>
      </c>
      <c r="D222" s="201">
        <v>307233</v>
      </c>
      <c r="E222" s="201">
        <v>354479.43</v>
      </c>
      <c r="F222" s="200">
        <v>0</v>
      </c>
      <c r="G222" s="200">
        <v>0</v>
      </c>
      <c r="H222" s="201">
        <v>1334.97</v>
      </c>
      <c r="I222" s="200">
        <v>0</v>
      </c>
      <c r="J222" s="200">
        <v>0</v>
      </c>
      <c r="K222" s="201">
        <v>1334.97</v>
      </c>
      <c r="L222" s="200">
        <v>0</v>
      </c>
    </row>
    <row r="223" spans="1:12" ht="13.5" thickBot="1">
      <c r="A223" s="199" t="s">
        <v>623</v>
      </c>
      <c r="B223" s="199" t="s">
        <v>576</v>
      </c>
      <c r="C223" s="200">
        <v>117071</v>
      </c>
      <c r="D223" s="201">
        <v>40312.57</v>
      </c>
      <c r="E223" s="201">
        <v>46629.38</v>
      </c>
      <c r="F223" s="201">
        <v>6316.81</v>
      </c>
      <c r="G223" s="200">
        <v>0</v>
      </c>
      <c r="H223" s="200">
        <v>0</v>
      </c>
      <c r="I223" s="200">
        <v>0</v>
      </c>
      <c r="J223" s="200">
        <v>0</v>
      </c>
      <c r="K223" s="201">
        <v>6316.81</v>
      </c>
      <c r="L223" s="200">
        <v>0</v>
      </c>
    </row>
    <row r="224" spans="1:12" ht="13.5" thickBot="1">
      <c r="A224" s="199" t="s">
        <v>624</v>
      </c>
      <c r="B224" s="199" t="s">
        <v>525</v>
      </c>
      <c r="C224" s="200">
        <v>303766</v>
      </c>
      <c r="D224" s="201">
        <v>129859.97</v>
      </c>
      <c r="E224" s="201">
        <v>150151.53</v>
      </c>
      <c r="F224" s="200">
        <v>0</v>
      </c>
      <c r="G224" s="200">
        <v>0</v>
      </c>
      <c r="H224" s="200">
        <v>30.37</v>
      </c>
      <c r="I224" s="200">
        <v>0</v>
      </c>
      <c r="J224" s="200">
        <v>0</v>
      </c>
      <c r="K224" s="200">
        <v>30.37</v>
      </c>
      <c r="L224" s="200">
        <v>0</v>
      </c>
    </row>
    <row r="225" spans="1:12" ht="13.5" thickBot="1">
      <c r="A225" s="199" t="s">
        <v>624</v>
      </c>
      <c r="B225" s="199" t="s">
        <v>576</v>
      </c>
      <c r="C225" s="200">
        <v>318264</v>
      </c>
      <c r="D225" s="201">
        <v>136057.87</v>
      </c>
      <c r="E225" s="201">
        <v>157317.9</v>
      </c>
      <c r="F225" s="201">
        <v>21260.03</v>
      </c>
      <c r="G225" s="200">
        <v>0</v>
      </c>
      <c r="H225" s="200">
        <v>0</v>
      </c>
      <c r="I225" s="200">
        <v>0</v>
      </c>
      <c r="J225" s="200">
        <v>0</v>
      </c>
      <c r="K225" s="201">
        <v>21260.03</v>
      </c>
      <c r="L225" s="200">
        <v>0</v>
      </c>
    </row>
    <row r="226" spans="1:12" ht="13.5" thickBot="1">
      <c r="A226" s="199" t="s">
        <v>625</v>
      </c>
      <c r="B226" s="199" t="s">
        <v>525</v>
      </c>
      <c r="C226" s="200">
        <v>503115</v>
      </c>
      <c r="D226" s="201">
        <v>259818.81</v>
      </c>
      <c r="E226" s="201">
        <v>295831.62</v>
      </c>
      <c r="F226" s="200">
        <v>0</v>
      </c>
      <c r="G226" s="200">
        <v>0</v>
      </c>
      <c r="H226" s="200">
        <v>0</v>
      </c>
      <c r="I226" s="200">
        <v>0</v>
      </c>
      <c r="J226" s="200">
        <v>0</v>
      </c>
      <c r="K226" s="200">
        <v>0</v>
      </c>
      <c r="L226" s="200">
        <v>0</v>
      </c>
    </row>
    <row r="227" spans="1:12" ht="13.5" thickBot="1">
      <c r="A227" s="199" t="s">
        <v>625</v>
      </c>
      <c r="B227" s="199" t="s">
        <v>576</v>
      </c>
      <c r="C227" s="200">
        <v>134092</v>
      </c>
      <c r="D227" s="201">
        <v>69191.47</v>
      </c>
      <c r="E227" s="201">
        <v>78846.1</v>
      </c>
      <c r="F227" s="201">
        <v>9654.63</v>
      </c>
      <c r="G227" s="200">
        <v>0</v>
      </c>
      <c r="H227" s="200">
        <v>0</v>
      </c>
      <c r="I227" s="200">
        <v>0</v>
      </c>
      <c r="J227" s="200">
        <v>0</v>
      </c>
      <c r="K227" s="201">
        <v>9654.63</v>
      </c>
      <c r="L227" s="200">
        <v>0</v>
      </c>
    </row>
    <row r="228" spans="1:12" ht="13.5" thickBot="1">
      <c r="A228" s="199" t="s">
        <v>626</v>
      </c>
      <c r="B228" s="199" t="s">
        <v>525</v>
      </c>
      <c r="C228" s="200">
        <v>511882</v>
      </c>
      <c r="D228" s="201">
        <v>262743.39</v>
      </c>
      <c r="E228" s="201">
        <v>302829.39</v>
      </c>
      <c r="F228" s="200">
        <v>0</v>
      </c>
      <c r="G228" s="200">
        <v>0</v>
      </c>
      <c r="H228" s="200">
        <v>-102.38</v>
      </c>
      <c r="I228" s="200">
        <v>0</v>
      </c>
      <c r="J228" s="200">
        <v>0</v>
      </c>
      <c r="K228" s="200">
        <v>-102.38</v>
      </c>
      <c r="L228" s="200">
        <v>0</v>
      </c>
    </row>
    <row r="229" spans="1:12" ht="13.5" thickBot="1">
      <c r="A229" s="199" t="s">
        <v>626</v>
      </c>
      <c r="B229" s="199" t="s">
        <v>576</v>
      </c>
      <c r="C229" s="200">
        <v>108464</v>
      </c>
      <c r="D229" s="201">
        <v>55468.48</v>
      </c>
      <c r="E229" s="201">
        <v>64167.3</v>
      </c>
      <c r="F229" s="201">
        <v>8698.82</v>
      </c>
      <c r="G229" s="200">
        <v>0</v>
      </c>
      <c r="H229" s="200">
        <v>0</v>
      </c>
      <c r="I229" s="200">
        <v>0</v>
      </c>
      <c r="J229" s="200">
        <v>0</v>
      </c>
      <c r="K229" s="201">
        <v>8698.82</v>
      </c>
      <c r="L229" s="200">
        <v>0</v>
      </c>
    </row>
    <row r="230" spans="1:12" ht="23.25" thickBot="1">
      <c r="A230" s="199" t="s">
        <v>627</v>
      </c>
      <c r="B230" s="199" t="s">
        <v>525</v>
      </c>
      <c r="C230" s="200">
        <v>176153</v>
      </c>
      <c r="D230" s="201">
        <v>89145.15</v>
      </c>
      <c r="E230" s="201">
        <v>103155.2</v>
      </c>
      <c r="F230" s="200">
        <v>0</v>
      </c>
      <c r="G230" s="200">
        <v>0</v>
      </c>
      <c r="H230" s="200">
        <v>105.69</v>
      </c>
      <c r="I230" s="200">
        <v>0</v>
      </c>
      <c r="J230" s="200">
        <v>0</v>
      </c>
      <c r="K230" s="200">
        <v>105.69</v>
      </c>
      <c r="L230" s="200">
        <v>0</v>
      </c>
    </row>
    <row r="231" spans="1:12" ht="13.5" thickBot="1">
      <c r="A231" s="199" t="s">
        <v>628</v>
      </c>
      <c r="B231" s="199" t="s">
        <v>525</v>
      </c>
      <c r="C231" s="200">
        <v>374243</v>
      </c>
      <c r="D231" s="201">
        <v>217172.08</v>
      </c>
      <c r="E231" s="201">
        <v>258040.55</v>
      </c>
      <c r="F231" s="200">
        <v>0</v>
      </c>
      <c r="G231" s="200">
        <v>0</v>
      </c>
      <c r="H231" s="200">
        <v>523.94</v>
      </c>
      <c r="I231" s="200">
        <v>0</v>
      </c>
      <c r="J231" s="200">
        <v>0</v>
      </c>
      <c r="K231" s="200">
        <v>523.94</v>
      </c>
      <c r="L231" s="200">
        <v>0</v>
      </c>
    </row>
    <row r="232" spans="1:12" ht="13.5" thickBot="1">
      <c r="A232" s="199" t="s">
        <v>629</v>
      </c>
      <c r="B232" s="199" t="s">
        <v>525</v>
      </c>
      <c r="C232" s="200">
        <v>331738</v>
      </c>
      <c r="D232" s="201">
        <v>205736.17</v>
      </c>
      <c r="E232" s="201">
        <v>259286.42</v>
      </c>
      <c r="F232" s="200">
        <v>0</v>
      </c>
      <c r="G232" s="200">
        <v>0</v>
      </c>
      <c r="H232" s="200">
        <v>265.39</v>
      </c>
      <c r="I232" s="200">
        <v>0</v>
      </c>
      <c r="J232" s="200">
        <v>0</v>
      </c>
      <c r="K232" s="200">
        <v>265.39</v>
      </c>
      <c r="L232" s="200">
        <v>0</v>
      </c>
    </row>
    <row r="233" spans="1:12" ht="13.5" thickBot="1">
      <c r="A233" s="199" t="s">
        <v>630</v>
      </c>
      <c r="B233" s="199" t="s">
        <v>525</v>
      </c>
      <c r="C233" s="200">
        <v>42732</v>
      </c>
      <c r="D233" s="201">
        <v>30299.18</v>
      </c>
      <c r="E233" s="201">
        <v>37574.25</v>
      </c>
      <c r="F233" s="200">
        <v>0</v>
      </c>
      <c r="G233" s="200">
        <v>0</v>
      </c>
      <c r="H233" s="200">
        <v>-538.42</v>
      </c>
      <c r="I233" s="200">
        <v>0</v>
      </c>
      <c r="J233" s="200">
        <v>0</v>
      </c>
      <c r="K233" s="200">
        <v>-538.42</v>
      </c>
      <c r="L233" s="200">
        <v>0</v>
      </c>
    </row>
    <row r="234" spans="1:12" ht="13.5" thickBot="1">
      <c r="A234" s="199" t="s">
        <v>631</v>
      </c>
      <c r="B234" s="199" t="s">
        <v>525</v>
      </c>
      <c r="C234" s="200">
        <v>123843</v>
      </c>
      <c r="D234" s="201">
        <v>109394.45</v>
      </c>
      <c r="E234" s="201">
        <v>120499.24</v>
      </c>
      <c r="F234" s="200">
        <v>0</v>
      </c>
      <c r="G234" s="200">
        <v>0</v>
      </c>
      <c r="H234" s="201">
        <v>-1919.57</v>
      </c>
      <c r="I234" s="200">
        <v>0</v>
      </c>
      <c r="J234" s="200">
        <v>0</v>
      </c>
      <c r="K234" s="201">
        <v>-1919.57</v>
      </c>
      <c r="L234" s="200">
        <v>0</v>
      </c>
    </row>
    <row r="235" spans="1:12" ht="13.5" thickBot="1">
      <c r="A235" s="206" t="s">
        <v>642</v>
      </c>
      <c r="B235" s="206">
        <v>71</v>
      </c>
      <c r="C235" s="199"/>
      <c r="D235" s="202">
        <v>14682169.99</v>
      </c>
      <c r="E235" s="202">
        <v>11705825.21</v>
      </c>
      <c r="F235" s="202">
        <v>-1828934.39</v>
      </c>
      <c r="G235" s="275">
        <v>0</v>
      </c>
      <c r="H235" s="202">
        <v>-25856.73</v>
      </c>
      <c r="I235" s="275">
        <v>0</v>
      </c>
      <c r="J235" s="275">
        <v>0</v>
      </c>
      <c r="K235" s="202">
        <v>-1854791.12</v>
      </c>
      <c r="L235" s="202">
        <v>18292.77</v>
      </c>
    </row>
    <row r="236" spans="1:12" ht="13.5" thickBot="1">
      <c r="A236" s="374" t="s">
        <v>470</v>
      </c>
      <c r="B236" s="375"/>
      <c r="C236" s="375"/>
      <c r="D236" s="375"/>
      <c r="E236" s="375"/>
      <c r="F236" s="375"/>
      <c r="G236" s="375"/>
      <c r="H236" s="375"/>
      <c r="I236" s="375"/>
      <c r="J236" s="375"/>
      <c r="K236" s="375"/>
      <c r="L236" s="376"/>
    </row>
    <row r="237" spans="1:12" ht="13.5" customHeight="1" thickBot="1">
      <c r="A237" s="199" t="s">
        <v>575</v>
      </c>
      <c r="B237" s="199" t="s">
        <v>576</v>
      </c>
      <c r="C237" s="200">
        <v>28397</v>
      </c>
      <c r="D237" s="201">
        <v>1079.09</v>
      </c>
      <c r="E237" s="200">
        <v>0</v>
      </c>
      <c r="F237" s="201">
        <v>-1079.09</v>
      </c>
      <c r="G237" s="200">
        <v>0</v>
      </c>
      <c r="H237" s="200">
        <v>0</v>
      </c>
      <c r="I237" s="200">
        <v>0</v>
      </c>
      <c r="J237" s="200">
        <v>0</v>
      </c>
      <c r="K237" s="201">
        <v>-1079.09</v>
      </c>
      <c r="L237" s="200">
        <v>0</v>
      </c>
    </row>
    <row r="238" spans="1:12" ht="12" customHeight="1" thickBot="1">
      <c r="A238" s="199" t="s">
        <v>578</v>
      </c>
      <c r="B238" s="199" t="s">
        <v>576</v>
      </c>
      <c r="C238" s="200">
        <v>218242</v>
      </c>
      <c r="D238" s="201">
        <v>218242</v>
      </c>
      <c r="E238" s="201">
        <v>63508.42</v>
      </c>
      <c r="F238" s="201">
        <v>-154733.58</v>
      </c>
      <c r="G238" s="200">
        <v>0</v>
      </c>
      <c r="H238" s="200">
        <v>0</v>
      </c>
      <c r="I238" s="200">
        <v>0</v>
      </c>
      <c r="J238" s="200">
        <v>0</v>
      </c>
      <c r="K238" s="201">
        <v>-154733.58</v>
      </c>
      <c r="L238" s="200">
        <v>0</v>
      </c>
    </row>
    <row r="239" spans="1:12" ht="13.5" thickBot="1">
      <c r="A239" s="199" t="s">
        <v>527</v>
      </c>
      <c r="B239" s="199" t="s">
        <v>525</v>
      </c>
      <c r="C239" s="200">
        <v>220890</v>
      </c>
      <c r="D239" s="201">
        <v>34458.84</v>
      </c>
      <c r="E239" s="201">
        <v>62313.07</v>
      </c>
      <c r="F239" s="200">
        <v>0</v>
      </c>
      <c r="G239" s="200">
        <v>0</v>
      </c>
      <c r="H239" s="200">
        <v>-441.78</v>
      </c>
      <c r="I239" s="200">
        <v>0</v>
      </c>
      <c r="J239" s="200">
        <v>0</v>
      </c>
      <c r="K239" s="200">
        <v>-441.78</v>
      </c>
      <c r="L239" s="200">
        <v>0</v>
      </c>
    </row>
    <row r="240" spans="1:12" ht="13.5" thickBot="1">
      <c r="A240" s="199" t="s">
        <v>529</v>
      </c>
      <c r="B240" s="199" t="s">
        <v>525</v>
      </c>
      <c r="C240" s="200">
        <v>219316</v>
      </c>
      <c r="D240" s="201">
        <v>21054.34</v>
      </c>
      <c r="E240" s="201">
        <v>32283.32</v>
      </c>
      <c r="F240" s="200">
        <v>0</v>
      </c>
      <c r="G240" s="200">
        <v>0</v>
      </c>
      <c r="H240" s="201">
        <v>4495.98</v>
      </c>
      <c r="I240" s="200">
        <v>0</v>
      </c>
      <c r="J240" s="200">
        <v>0</v>
      </c>
      <c r="K240" s="201">
        <v>4495.98</v>
      </c>
      <c r="L240" s="200">
        <v>0</v>
      </c>
    </row>
    <row r="241" spans="1:12" ht="13.5" thickBot="1">
      <c r="A241" s="199" t="s">
        <v>531</v>
      </c>
      <c r="B241" s="199" t="s">
        <v>525</v>
      </c>
      <c r="C241" s="200">
        <v>794789</v>
      </c>
      <c r="D241" s="201">
        <v>99348.63</v>
      </c>
      <c r="E241" s="201">
        <v>278176.15</v>
      </c>
      <c r="F241" s="200">
        <v>0</v>
      </c>
      <c r="G241" s="200">
        <v>0</v>
      </c>
      <c r="H241" s="201">
        <v>85121.9</v>
      </c>
      <c r="I241" s="200">
        <v>0</v>
      </c>
      <c r="J241" s="200">
        <v>0</v>
      </c>
      <c r="K241" s="201">
        <v>85121.9</v>
      </c>
      <c r="L241" s="200">
        <v>0</v>
      </c>
    </row>
    <row r="242" spans="1:12" ht="13.5" thickBot="1">
      <c r="A242" s="199" t="s">
        <v>533</v>
      </c>
      <c r="B242" s="199" t="s">
        <v>525</v>
      </c>
      <c r="C242" s="200">
        <v>260054</v>
      </c>
      <c r="D242" s="201">
        <v>36407.56</v>
      </c>
      <c r="E242" s="201">
        <v>35523.38</v>
      </c>
      <c r="F242" s="200">
        <v>0</v>
      </c>
      <c r="G242" s="200">
        <v>0</v>
      </c>
      <c r="H242" s="201">
        <v>2106.44</v>
      </c>
      <c r="I242" s="200">
        <v>0</v>
      </c>
      <c r="J242" s="200">
        <v>0</v>
      </c>
      <c r="K242" s="201">
        <v>2106.44</v>
      </c>
      <c r="L242" s="200">
        <v>0</v>
      </c>
    </row>
    <row r="243" spans="1:12" ht="13.5" thickBot="1">
      <c r="A243" s="199" t="s">
        <v>535</v>
      </c>
      <c r="B243" s="199" t="s">
        <v>525</v>
      </c>
      <c r="C243" s="200">
        <v>278432</v>
      </c>
      <c r="D243" s="201">
        <v>78239.39</v>
      </c>
      <c r="E243" s="201">
        <v>127549.7</v>
      </c>
      <c r="F243" s="200">
        <v>0</v>
      </c>
      <c r="G243" s="200">
        <v>0</v>
      </c>
      <c r="H243" s="200">
        <v>751.77</v>
      </c>
      <c r="I243" s="200">
        <v>0</v>
      </c>
      <c r="J243" s="200">
        <v>0</v>
      </c>
      <c r="K243" s="200">
        <v>751.77</v>
      </c>
      <c r="L243" s="200">
        <v>0</v>
      </c>
    </row>
    <row r="244" spans="1:12" ht="13.5" thickBot="1">
      <c r="A244" s="199" t="s">
        <v>537</v>
      </c>
      <c r="B244" s="199" t="s">
        <v>525</v>
      </c>
      <c r="C244" s="200">
        <v>101683</v>
      </c>
      <c r="D244" s="201">
        <v>7188.99</v>
      </c>
      <c r="E244" s="200">
        <v>0</v>
      </c>
      <c r="F244" s="200">
        <v>0</v>
      </c>
      <c r="G244" s="200">
        <v>0</v>
      </c>
      <c r="H244" s="200">
        <v>0</v>
      </c>
      <c r="I244" s="200">
        <v>0</v>
      </c>
      <c r="J244" s="200">
        <v>0</v>
      </c>
      <c r="K244" s="200">
        <v>0</v>
      </c>
      <c r="L244" s="200">
        <v>0</v>
      </c>
    </row>
    <row r="245" spans="1:12" ht="13.5" thickBot="1">
      <c r="A245" s="199" t="s">
        <v>537</v>
      </c>
      <c r="B245" s="199" t="s">
        <v>576</v>
      </c>
      <c r="C245" s="200">
        <v>45912</v>
      </c>
      <c r="D245" s="201">
        <v>3245.98</v>
      </c>
      <c r="E245" s="200">
        <v>0</v>
      </c>
      <c r="F245" s="201">
        <v>-3245.98</v>
      </c>
      <c r="G245" s="200">
        <v>0</v>
      </c>
      <c r="H245" s="200">
        <v>0</v>
      </c>
      <c r="I245" s="200">
        <v>0</v>
      </c>
      <c r="J245" s="200">
        <v>0</v>
      </c>
      <c r="K245" s="201">
        <v>-3245.98</v>
      </c>
      <c r="L245" s="200">
        <v>0</v>
      </c>
    </row>
    <row r="246" spans="1:12" ht="13.5" thickBot="1">
      <c r="A246" s="199" t="s">
        <v>580</v>
      </c>
      <c r="B246" s="199" t="s">
        <v>576</v>
      </c>
      <c r="C246" s="200">
        <v>291589</v>
      </c>
      <c r="D246" s="201">
        <v>47849.75</v>
      </c>
      <c r="E246" s="200">
        <v>0</v>
      </c>
      <c r="F246" s="201">
        <v>-47849.75</v>
      </c>
      <c r="G246" s="200">
        <v>0</v>
      </c>
      <c r="H246" s="200">
        <v>0</v>
      </c>
      <c r="I246" s="200">
        <v>0</v>
      </c>
      <c r="J246" s="200">
        <v>0</v>
      </c>
      <c r="K246" s="201">
        <v>-47849.75</v>
      </c>
      <c r="L246" s="200">
        <v>0</v>
      </c>
    </row>
    <row r="247" spans="1:12" ht="13.5" thickBot="1">
      <c r="A247" s="199" t="s">
        <v>582</v>
      </c>
      <c r="B247" s="199" t="s">
        <v>576</v>
      </c>
      <c r="C247" s="200">
        <v>19784</v>
      </c>
      <c r="D247" s="201">
        <v>24356.08</v>
      </c>
      <c r="E247" s="200">
        <v>0</v>
      </c>
      <c r="F247" s="201">
        <v>-24356.08</v>
      </c>
      <c r="G247" s="200">
        <v>0</v>
      </c>
      <c r="H247" s="200">
        <v>0</v>
      </c>
      <c r="I247" s="200">
        <v>0</v>
      </c>
      <c r="J247" s="200">
        <v>0</v>
      </c>
      <c r="K247" s="201">
        <v>-24356.08</v>
      </c>
      <c r="L247" s="200">
        <v>0</v>
      </c>
    </row>
    <row r="248" spans="1:12" ht="13.5" thickBot="1">
      <c r="A248" s="199" t="s">
        <v>539</v>
      </c>
      <c r="B248" s="199" t="s">
        <v>525</v>
      </c>
      <c r="C248" s="200">
        <v>7336234</v>
      </c>
      <c r="D248" s="201">
        <v>1834058.5</v>
      </c>
      <c r="E248" s="201">
        <v>1812783.42</v>
      </c>
      <c r="F248" s="200">
        <v>0</v>
      </c>
      <c r="G248" s="200">
        <v>0</v>
      </c>
      <c r="H248" s="201">
        <v>27877.69</v>
      </c>
      <c r="I248" s="200">
        <v>0</v>
      </c>
      <c r="J248" s="200">
        <v>0</v>
      </c>
      <c r="K248" s="201">
        <v>27877.69</v>
      </c>
      <c r="L248" s="200">
        <v>0</v>
      </c>
    </row>
    <row r="249" spans="1:12" ht="13.5" thickBot="1">
      <c r="A249" s="199" t="s">
        <v>539</v>
      </c>
      <c r="B249" s="199" t="s">
        <v>576</v>
      </c>
      <c r="C249" s="200">
        <v>147376</v>
      </c>
      <c r="D249" s="201">
        <v>36844</v>
      </c>
      <c r="E249" s="201">
        <v>36416.61</v>
      </c>
      <c r="F249" s="200">
        <v>-427.39</v>
      </c>
      <c r="G249" s="200">
        <v>0</v>
      </c>
      <c r="H249" s="200">
        <v>0</v>
      </c>
      <c r="I249" s="200">
        <v>0</v>
      </c>
      <c r="J249" s="200">
        <v>0</v>
      </c>
      <c r="K249" s="200">
        <v>-427.39</v>
      </c>
      <c r="L249" s="200">
        <v>0</v>
      </c>
    </row>
    <row r="250" spans="1:12" ht="13.5" thickBot="1">
      <c r="A250" s="199" t="s">
        <v>541</v>
      </c>
      <c r="B250" s="199" t="s">
        <v>525</v>
      </c>
      <c r="C250" s="200">
        <v>1003001</v>
      </c>
      <c r="D250" s="201">
        <v>267901.57</v>
      </c>
      <c r="E250" s="201">
        <v>381040.08</v>
      </c>
      <c r="F250" s="200">
        <v>0</v>
      </c>
      <c r="G250" s="200">
        <v>0</v>
      </c>
      <c r="H250" s="200">
        <v>-100.3</v>
      </c>
      <c r="I250" s="200">
        <v>0</v>
      </c>
      <c r="J250" s="200">
        <v>0</v>
      </c>
      <c r="K250" s="200">
        <v>-100.3</v>
      </c>
      <c r="L250" s="200">
        <v>0</v>
      </c>
    </row>
    <row r="251" spans="1:12" ht="13.5" thickBot="1">
      <c r="A251" s="199" t="s">
        <v>541</v>
      </c>
      <c r="B251" s="199" t="s">
        <v>576</v>
      </c>
      <c r="C251" s="200">
        <v>713994</v>
      </c>
      <c r="D251" s="201">
        <v>190707.8</v>
      </c>
      <c r="E251" s="201">
        <v>271246.32</v>
      </c>
      <c r="F251" s="201">
        <v>80538.52</v>
      </c>
      <c r="G251" s="200">
        <v>0</v>
      </c>
      <c r="H251" s="200">
        <v>0</v>
      </c>
      <c r="I251" s="200">
        <v>0</v>
      </c>
      <c r="J251" s="200">
        <v>0</v>
      </c>
      <c r="K251" s="201">
        <v>80538.52</v>
      </c>
      <c r="L251" s="200">
        <v>0</v>
      </c>
    </row>
    <row r="252" spans="1:12" ht="13.5" thickBot="1">
      <c r="A252" s="199" t="s">
        <v>543</v>
      </c>
      <c r="B252" s="199" t="s">
        <v>525</v>
      </c>
      <c r="C252" s="200">
        <v>4749245</v>
      </c>
      <c r="D252" s="201">
        <v>1106574.09</v>
      </c>
      <c r="E252" s="201">
        <v>1033910.64</v>
      </c>
      <c r="F252" s="200">
        <v>0</v>
      </c>
      <c r="G252" s="200">
        <v>0</v>
      </c>
      <c r="H252" s="201">
        <v>-33719.64</v>
      </c>
      <c r="I252" s="200">
        <v>0</v>
      </c>
      <c r="J252" s="200">
        <v>0</v>
      </c>
      <c r="K252" s="201">
        <v>-33719.64</v>
      </c>
      <c r="L252" s="200">
        <v>0</v>
      </c>
    </row>
    <row r="253" spans="1:12" ht="13.5" customHeight="1" thickBot="1">
      <c r="A253" s="199" t="s">
        <v>543</v>
      </c>
      <c r="B253" s="199" t="s">
        <v>576</v>
      </c>
      <c r="C253" s="200">
        <v>2040000</v>
      </c>
      <c r="D253" s="201">
        <v>475320</v>
      </c>
      <c r="E253" s="201">
        <v>444108</v>
      </c>
      <c r="F253" s="201">
        <v>-31212</v>
      </c>
      <c r="G253" s="200">
        <v>0</v>
      </c>
      <c r="H253" s="200">
        <v>0</v>
      </c>
      <c r="I253" s="200">
        <v>0</v>
      </c>
      <c r="J253" s="200">
        <v>0</v>
      </c>
      <c r="K253" s="201">
        <v>-31212</v>
      </c>
      <c r="L253" s="200">
        <v>0</v>
      </c>
    </row>
    <row r="254" spans="1:12" ht="13.5" customHeight="1" thickBot="1">
      <c r="A254" s="199" t="s">
        <v>584</v>
      </c>
      <c r="B254" s="199" t="s">
        <v>576</v>
      </c>
      <c r="C254" s="200">
        <v>1819124</v>
      </c>
      <c r="D254" s="201">
        <v>898647.26</v>
      </c>
      <c r="E254" s="201">
        <v>181912.4</v>
      </c>
      <c r="F254" s="201">
        <v>-716734.86</v>
      </c>
      <c r="G254" s="200">
        <v>0</v>
      </c>
      <c r="H254" s="200">
        <v>0</v>
      </c>
      <c r="I254" s="200">
        <v>0</v>
      </c>
      <c r="J254" s="200">
        <v>0</v>
      </c>
      <c r="K254" s="201">
        <v>-716734.86</v>
      </c>
      <c r="L254" s="200">
        <v>0</v>
      </c>
    </row>
    <row r="255" spans="1:12" ht="13.5" customHeight="1" thickBot="1">
      <c r="A255" s="199" t="s">
        <v>586</v>
      </c>
      <c r="B255" s="199" t="s">
        <v>576</v>
      </c>
      <c r="C255" s="200">
        <v>457921</v>
      </c>
      <c r="D255" s="201">
        <v>154960.47</v>
      </c>
      <c r="E255" s="201">
        <v>22896.05</v>
      </c>
      <c r="F255" s="201">
        <v>-132064.42</v>
      </c>
      <c r="G255" s="200">
        <v>0</v>
      </c>
      <c r="H255" s="200">
        <v>0</v>
      </c>
      <c r="I255" s="200">
        <v>0</v>
      </c>
      <c r="J255" s="200">
        <v>0</v>
      </c>
      <c r="K255" s="201">
        <v>-132064.42</v>
      </c>
      <c r="L255" s="200">
        <v>0</v>
      </c>
    </row>
    <row r="256" spans="1:12" ht="13.5" customHeight="1" thickBot="1">
      <c r="A256" s="199" t="s">
        <v>588</v>
      </c>
      <c r="B256" s="199" t="s">
        <v>576</v>
      </c>
      <c r="C256" s="200">
        <v>29195</v>
      </c>
      <c r="D256" s="201">
        <v>11829.81</v>
      </c>
      <c r="E256" s="201">
        <v>7590.7</v>
      </c>
      <c r="F256" s="201">
        <v>-4239.11</v>
      </c>
      <c r="G256" s="200">
        <v>0</v>
      </c>
      <c r="H256" s="200">
        <v>0</v>
      </c>
      <c r="I256" s="200">
        <v>0</v>
      </c>
      <c r="J256" s="200">
        <v>0</v>
      </c>
      <c r="K256" s="201">
        <v>-4239.11</v>
      </c>
      <c r="L256" s="200">
        <v>0</v>
      </c>
    </row>
    <row r="257" spans="1:12" ht="13.5" customHeight="1" thickBot="1">
      <c r="A257" s="199" t="s">
        <v>545</v>
      </c>
      <c r="B257" s="199" t="s">
        <v>525</v>
      </c>
      <c r="C257" s="200">
        <v>3107093</v>
      </c>
      <c r="D257" s="201">
        <v>1066043.61</v>
      </c>
      <c r="E257" s="201">
        <v>61831.15</v>
      </c>
      <c r="F257" s="200">
        <v>0</v>
      </c>
      <c r="G257" s="200">
        <v>0</v>
      </c>
      <c r="H257" s="201">
        <v>-62452.57</v>
      </c>
      <c r="I257" s="200">
        <v>0</v>
      </c>
      <c r="J257" s="200">
        <v>0</v>
      </c>
      <c r="K257" s="201">
        <v>-62452.57</v>
      </c>
      <c r="L257" s="200">
        <v>0</v>
      </c>
    </row>
    <row r="258" spans="1:12" ht="13.5" customHeight="1" thickBot="1">
      <c r="A258" s="199" t="s">
        <v>545</v>
      </c>
      <c r="B258" s="199" t="s">
        <v>576</v>
      </c>
      <c r="C258" s="200">
        <v>100926</v>
      </c>
      <c r="D258" s="201">
        <v>34627.71</v>
      </c>
      <c r="E258" s="201">
        <v>2008.43</v>
      </c>
      <c r="F258" s="201">
        <v>-32619.28</v>
      </c>
      <c r="G258" s="200">
        <v>0</v>
      </c>
      <c r="H258" s="200">
        <v>0</v>
      </c>
      <c r="I258" s="200">
        <v>0</v>
      </c>
      <c r="J258" s="200">
        <v>0</v>
      </c>
      <c r="K258" s="201">
        <v>-32619.28</v>
      </c>
      <c r="L258" s="200">
        <v>0</v>
      </c>
    </row>
    <row r="259" spans="1:12" ht="13.5" customHeight="1" thickBot="1">
      <c r="A259" s="199" t="s">
        <v>590</v>
      </c>
      <c r="B259" s="199" t="s">
        <v>576</v>
      </c>
      <c r="C259" s="200">
        <v>157426</v>
      </c>
      <c r="D259" s="201">
        <v>15742.6</v>
      </c>
      <c r="E259" s="201">
        <v>3715.25</v>
      </c>
      <c r="F259" s="201">
        <v>-12027.35</v>
      </c>
      <c r="G259" s="200">
        <v>0</v>
      </c>
      <c r="H259" s="200">
        <v>0</v>
      </c>
      <c r="I259" s="200">
        <v>0</v>
      </c>
      <c r="J259" s="200">
        <v>0</v>
      </c>
      <c r="K259" s="201">
        <v>-12027.35</v>
      </c>
      <c r="L259" s="200">
        <v>0</v>
      </c>
    </row>
    <row r="260" spans="1:12" ht="13.5" customHeight="1" thickBot="1">
      <c r="A260" s="199" t="s">
        <v>547</v>
      </c>
      <c r="B260" s="199" t="s">
        <v>525</v>
      </c>
      <c r="C260" s="200">
        <v>187870</v>
      </c>
      <c r="D260" s="201">
        <v>103234.57</v>
      </c>
      <c r="E260" s="201">
        <v>5636.1</v>
      </c>
      <c r="F260" s="200">
        <v>0</v>
      </c>
      <c r="G260" s="200">
        <v>0</v>
      </c>
      <c r="H260" s="200">
        <v>0</v>
      </c>
      <c r="I260" s="200">
        <v>0</v>
      </c>
      <c r="J260" s="200">
        <v>0</v>
      </c>
      <c r="K260" s="200">
        <v>0</v>
      </c>
      <c r="L260" s="200">
        <v>0</v>
      </c>
    </row>
    <row r="261" spans="1:12" ht="13.5" customHeight="1" thickBot="1">
      <c r="A261" s="199" t="s">
        <v>549</v>
      </c>
      <c r="B261" s="199" t="s">
        <v>525</v>
      </c>
      <c r="C261" s="200">
        <v>43520</v>
      </c>
      <c r="D261" s="201">
        <v>10492.67</v>
      </c>
      <c r="E261" s="201">
        <v>1740.8</v>
      </c>
      <c r="F261" s="200">
        <v>0</v>
      </c>
      <c r="G261" s="200">
        <v>0</v>
      </c>
      <c r="H261" s="200">
        <v>435.2</v>
      </c>
      <c r="I261" s="200">
        <v>0</v>
      </c>
      <c r="J261" s="200">
        <v>0</v>
      </c>
      <c r="K261" s="200">
        <v>435.2</v>
      </c>
      <c r="L261" s="200">
        <v>0</v>
      </c>
    </row>
    <row r="262" spans="1:12" ht="13.5" customHeight="1" thickBot="1">
      <c r="A262" s="199" t="s">
        <v>551</v>
      </c>
      <c r="B262" s="199" t="s">
        <v>525</v>
      </c>
      <c r="C262" s="200">
        <v>11842</v>
      </c>
      <c r="D262" s="201">
        <v>13203.83</v>
      </c>
      <c r="E262" s="201">
        <v>3406.94</v>
      </c>
      <c r="F262" s="200">
        <v>0</v>
      </c>
      <c r="G262" s="200">
        <v>0</v>
      </c>
      <c r="H262" s="201">
        <v>3378.52</v>
      </c>
      <c r="I262" s="200">
        <v>0</v>
      </c>
      <c r="J262" s="200">
        <v>0</v>
      </c>
      <c r="K262" s="201">
        <v>3378.52</v>
      </c>
      <c r="L262" s="200">
        <v>0</v>
      </c>
    </row>
    <row r="263" spans="1:12" ht="13.5" customHeight="1" thickBot="1">
      <c r="A263" s="199" t="s">
        <v>553</v>
      </c>
      <c r="B263" s="199" t="s">
        <v>525</v>
      </c>
      <c r="C263" s="200">
        <v>6578</v>
      </c>
      <c r="D263" s="201">
        <v>5518.94</v>
      </c>
      <c r="E263" s="201">
        <v>3771.83</v>
      </c>
      <c r="F263" s="200">
        <v>0</v>
      </c>
      <c r="G263" s="200">
        <v>0</v>
      </c>
      <c r="H263" s="200">
        <v>928.82</v>
      </c>
      <c r="I263" s="200">
        <v>0</v>
      </c>
      <c r="J263" s="200">
        <v>0</v>
      </c>
      <c r="K263" s="200">
        <v>928.82</v>
      </c>
      <c r="L263" s="200">
        <v>0</v>
      </c>
    </row>
    <row r="264" spans="1:12" ht="13.5" customHeight="1" thickBot="1">
      <c r="A264" s="199" t="s">
        <v>592</v>
      </c>
      <c r="B264" s="199" t="s">
        <v>576</v>
      </c>
      <c r="C264" s="200">
        <v>373307</v>
      </c>
      <c r="D264" s="201">
        <v>261314.9</v>
      </c>
      <c r="E264" s="201">
        <v>149322.8</v>
      </c>
      <c r="F264" s="201">
        <v>-111992.1</v>
      </c>
      <c r="G264" s="200">
        <v>0</v>
      </c>
      <c r="H264" s="200">
        <v>0</v>
      </c>
      <c r="I264" s="200">
        <v>0</v>
      </c>
      <c r="J264" s="200">
        <v>0</v>
      </c>
      <c r="K264" s="201">
        <v>-111992.1</v>
      </c>
      <c r="L264" s="200">
        <v>0</v>
      </c>
    </row>
    <row r="265" spans="1:12" ht="13.5" customHeight="1" thickBot="1">
      <c r="A265" s="199" t="s">
        <v>594</v>
      </c>
      <c r="B265" s="199" t="s">
        <v>576</v>
      </c>
      <c r="C265" s="200">
        <v>20364</v>
      </c>
      <c r="D265" s="201">
        <v>10827.54</v>
      </c>
      <c r="E265" s="200">
        <v>0</v>
      </c>
      <c r="F265" s="201">
        <v>-10827.54</v>
      </c>
      <c r="G265" s="200">
        <v>0</v>
      </c>
      <c r="H265" s="200">
        <v>0</v>
      </c>
      <c r="I265" s="200">
        <v>0</v>
      </c>
      <c r="J265" s="200">
        <v>0</v>
      </c>
      <c r="K265" s="201">
        <v>-10827.54</v>
      </c>
      <c r="L265" s="200">
        <v>0</v>
      </c>
    </row>
    <row r="266" spans="1:12" ht="13.5" customHeight="1" thickBot="1">
      <c r="A266" s="199" t="s">
        <v>596</v>
      </c>
      <c r="B266" s="199" t="s">
        <v>576</v>
      </c>
      <c r="C266" s="200">
        <v>58</v>
      </c>
      <c r="D266" s="201">
        <v>53505.58</v>
      </c>
      <c r="E266" s="201">
        <v>73784.88</v>
      </c>
      <c r="F266" s="201">
        <v>20279.3</v>
      </c>
      <c r="G266" s="200">
        <v>0</v>
      </c>
      <c r="H266" s="200">
        <v>0</v>
      </c>
      <c r="I266" s="200">
        <v>0</v>
      </c>
      <c r="J266" s="200">
        <v>0</v>
      </c>
      <c r="K266" s="201">
        <v>20279.3</v>
      </c>
      <c r="L266" s="200">
        <v>0</v>
      </c>
    </row>
    <row r="267" spans="1:12" ht="13.5" customHeight="1" thickBot="1">
      <c r="A267" s="199" t="s">
        <v>598</v>
      </c>
      <c r="B267" s="199" t="s">
        <v>576</v>
      </c>
      <c r="C267" s="200">
        <v>52422</v>
      </c>
      <c r="D267" s="201">
        <v>228926.87</v>
      </c>
      <c r="E267" s="200">
        <v>0</v>
      </c>
      <c r="F267" s="201">
        <v>-228926.87</v>
      </c>
      <c r="G267" s="200">
        <v>0</v>
      </c>
      <c r="H267" s="200">
        <v>0</v>
      </c>
      <c r="I267" s="200">
        <v>0</v>
      </c>
      <c r="J267" s="200">
        <v>0</v>
      </c>
      <c r="K267" s="201">
        <v>-228926.87</v>
      </c>
      <c r="L267" s="200">
        <v>0</v>
      </c>
    </row>
    <row r="268" spans="1:12" ht="13.5" customHeight="1" thickBot="1">
      <c r="A268" s="199" t="s">
        <v>555</v>
      </c>
      <c r="B268" s="199" t="s">
        <v>525</v>
      </c>
      <c r="C268" s="200">
        <v>375582</v>
      </c>
      <c r="D268" s="201">
        <v>228003.19</v>
      </c>
      <c r="E268" s="201">
        <v>193349.61</v>
      </c>
      <c r="F268" s="200">
        <v>0</v>
      </c>
      <c r="G268" s="200">
        <v>0</v>
      </c>
      <c r="H268" s="201">
        <v>-24337.72</v>
      </c>
      <c r="I268" s="200">
        <v>0</v>
      </c>
      <c r="J268" s="200">
        <v>0</v>
      </c>
      <c r="K268" s="201">
        <v>-24337.72</v>
      </c>
      <c r="L268" s="201">
        <v>-9802.69</v>
      </c>
    </row>
    <row r="269" spans="1:12" ht="13.5" customHeight="1" thickBot="1">
      <c r="A269" s="199" t="s">
        <v>557</v>
      </c>
      <c r="B269" s="199" t="s">
        <v>525</v>
      </c>
      <c r="C269" s="200">
        <v>706554</v>
      </c>
      <c r="D269" s="201">
        <v>63589.86</v>
      </c>
      <c r="E269" s="201">
        <v>45219.46</v>
      </c>
      <c r="F269" s="200">
        <v>0</v>
      </c>
      <c r="G269" s="200">
        <v>0</v>
      </c>
      <c r="H269" s="200">
        <v>0</v>
      </c>
      <c r="I269" s="200">
        <v>0</v>
      </c>
      <c r="J269" s="200">
        <v>0</v>
      </c>
      <c r="K269" s="200">
        <v>0</v>
      </c>
      <c r="L269" s="200">
        <v>0</v>
      </c>
    </row>
    <row r="270" spans="1:12" ht="13.5" customHeight="1" thickBot="1">
      <c r="A270" s="199" t="s">
        <v>557</v>
      </c>
      <c r="B270" s="199" t="s">
        <v>576</v>
      </c>
      <c r="C270" s="200">
        <v>391116</v>
      </c>
      <c r="D270" s="201">
        <v>35200.44</v>
      </c>
      <c r="E270" s="201">
        <v>25031.42</v>
      </c>
      <c r="F270" s="201">
        <v>-10169.02</v>
      </c>
      <c r="G270" s="200">
        <v>0</v>
      </c>
      <c r="H270" s="200">
        <v>0</v>
      </c>
      <c r="I270" s="200">
        <v>0</v>
      </c>
      <c r="J270" s="200">
        <v>0</v>
      </c>
      <c r="K270" s="201">
        <v>-10169.02</v>
      </c>
      <c r="L270" s="200">
        <v>0</v>
      </c>
    </row>
    <row r="271" spans="1:12" ht="13.5" customHeight="1" thickBot="1">
      <c r="A271" s="199" t="s">
        <v>559</v>
      </c>
      <c r="B271" s="199" t="s">
        <v>525</v>
      </c>
      <c r="C271" s="200">
        <v>76755</v>
      </c>
      <c r="D271" s="201">
        <v>57566.25</v>
      </c>
      <c r="E271" s="201">
        <v>50635.27</v>
      </c>
      <c r="F271" s="200">
        <v>0</v>
      </c>
      <c r="G271" s="200">
        <v>0</v>
      </c>
      <c r="H271" s="200">
        <v>153.51</v>
      </c>
      <c r="I271" s="200">
        <v>0</v>
      </c>
      <c r="J271" s="200">
        <v>0</v>
      </c>
      <c r="K271" s="200">
        <v>153.51</v>
      </c>
      <c r="L271" s="200">
        <v>0</v>
      </c>
    </row>
    <row r="272" spans="1:12" ht="13.5" customHeight="1" thickBot="1">
      <c r="A272" s="199" t="s">
        <v>559</v>
      </c>
      <c r="B272" s="199" t="s">
        <v>576</v>
      </c>
      <c r="C272" s="200">
        <v>43111</v>
      </c>
      <c r="D272" s="201">
        <v>32333.25</v>
      </c>
      <c r="E272" s="201">
        <v>28440.33</v>
      </c>
      <c r="F272" s="201">
        <v>-3892.92</v>
      </c>
      <c r="G272" s="200">
        <v>0</v>
      </c>
      <c r="H272" s="200">
        <v>0</v>
      </c>
      <c r="I272" s="200">
        <v>0</v>
      </c>
      <c r="J272" s="200">
        <v>0</v>
      </c>
      <c r="K272" s="201">
        <v>-3892.92</v>
      </c>
      <c r="L272" s="200">
        <v>0</v>
      </c>
    </row>
    <row r="273" spans="1:12" ht="13.5" customHeight="1" thickBot="1">
      <c r="A273" s="199" t="s">
        <v>600</v>
      </c>
      <c r="B273" s="199" t="s">
        <v>576</v>
      </c>
      <c r="C273" s="200">
        <v>1576417</v>
      </c>
      <c r="D273" s="201">
        <v>550169.53</v>
      </c>
      <c r="E273" s="201">
        <v>278710.53</v>
      </c>
      <c r="F273" s="201">
        <v>-271459</v>
      </c>
      <c r="G273" s="200">
        <v>0</v>
      </c>
      <c r="H273" s="200">
        <v>0</v>
      </c>
      <c r="I273" s="200">
        <v>0</v>
      </c>
      <c r="J273" s="200">
        <v>0</v>
      </c>
      <c r="K273" s="201">
        <v>-271459</v>
      </c>
      <c r="L273" s="200">
        <v>0</v>
      </c>
    </row>
    <row r="274" spans="1:12" ht="13.5" customHeight="1" thickBot="1">
      <c r="A274" s="199" t="s">
        <v>561</v>
      </c>
      <c r="B274" s="199" t="s">
        <v>525</v>
      </c>
      <c r="C274" s="200">
        <v>679198</v>
      </c>
      <c r="D274" s="201">
        <v>15621.55</v>
      </c>
      <c r="E274" s="201">
        <v>26081.2</v>
      </c>
      <c r="F274" s="200">
        <v>0</v>
      </c>
      <c r="G274" s="200">
        <v>0</v>
      </c>
      <c r="H274" s="200">
        <v>135.84</v>
      </c>
      <c r="I274" s="200">
        <v>0</v>
      </c>
      <c r="J274" s="200">
        <v>0</v>
      </c>
      <c r="K274" s="200">
        <v>135.84</v>
      </c>
      <c r="L274" s="200">
        <v>0</v>
      </c>
    </row>
    <row r="275" spans="1:12" ht="13.5" customHeight="1" thickBot="1">
      <c r="A275" s="199" t="s">
        <v>563</v>
      </c>
      <c r="B275" s="199" t="s">
        <v>525</v>
      </c>
      <c r="C275" s="200">
        <v>2305339</v>
      </c>
      <c r="D275" s="201">
        <v>29969.41</v>
      </c>
      <c r="E275" s="201">
        <v>14754.17</v>
      </c>
      <c r="F275" s="200">
        <v>0</v>
      </c>
      <c r="G275" s="200">
        <v>0</v>
      </c>
      <c r="H275" s="201">
        <v>1383.2</v>
      </c>
      <c r="I275" s="200">
        <v>0</v>
      </c>
      <c r="J275" s="200">
        <v>0</v>
      </c>
      <c r="K275" s="201">
        <v>1383.2</v>
      </c>
      <c r="L275" s="200">
        <v>0</v>
      </c>
    </row>
    <row r="276" spans="1:12" ht="13.5" customHeight="1" thickBot="1">
      <c r="A276" s="199" t="s">
        <v>563</v>
      </c>
      <c r="B276" s="199" t="s">
        <v>576</v>
      </c>
      <c r="C276" s="200">
        <v>1544653</v>
      </c>
      <c r="D276" s="201">
        <v>20080.49</v>
      </c>
      <c r="E276" s="201">
        <v>9885.78</v>
      </c>
      <c r="F276" s="201">
        <v>-10194.71</v>
      </c>
      <c r="G276" s="200">
        <v>0</v>
      </c>
      <c r="H276" s="200">
        <v>0</v>
      </c>
      <c r="I276" s="200">
        <v>0</v>
      </c>
      <c r="J276" s="200">
        <v>0</v>
      </c>
      <c r="K276" s="201">
        <v>-10194.71</v>
      </c>
      <c r="L276" s="200">
        <v>0</v>
      </c>
    </row>
    <row r="277" spans="1:12" ht="13.5" customHeight="1" thickBot="1">
      <c r="A277" s="199" t="s">
        <v>565</v>
      </c>
      <c r="B277" s="199" t="s">
        <v>525</v>
      </c>
      <c r="C277" s="200">
        <v>1763240</v>
      </c>
      <c r="D277" s="201">
        <v>28211.84</v>
      </c>
      <c r="E277" s="201">
        <v>83401.25</v>
      </c>
      <c r="F277" s="200">
        <v>0</v>
      </c>
      <c r="G277" s="200">
        <v>0</v>
      </c>
      <c r="H277" s="201">
        <v>1586.91</v>
      </c>
      <c r="I277" s="200">
        <v>0</v>
      </c>
      <c r="J277" s="200">
        <v>0</v>
      </c>
      <c r="K277" s="201">
        <v>1586.91</v>
      </c>
      <c r="L277" s="200">
        <v>0</v>
      </c>
    </row>
    <row r="278" spans="1:12" ht="13.5" customHeight="1" thickBot="1">
      <c r="A278" s="199" t="s">
        <v>565</v>
      </c>
      <c r="B278" s="199" t="s">
        <v>576</v>
      </c>
      <c r="C278" s="200">
        <v>787024</v>
      </c>
      <c r="D278" s="201">
        <v>12592.38</v>
      </c>
      <c r="E278" s="201">
        <v>37226.24</v>
      </c>
      <c r="F278" s="201">
        <v>24633.86</v>
      </c>
      <c r="G278" s="200">
        <v>0</v>
      </c>
      <c r="H278" s="200">
        <v>0</v>
      </c>
      <c r="I278" s="200">
        <v>0</v>
      </c>
      <c r="J278" s="200">
        <v>0</v>
      </c>
      <c r="K278" s="201">
        <v>24633.86</v>
      </c>
      <c r="L278" s="200">
        <v>0</v>
      </c>
    </row>
    <row r="279" spans="1:12" ht="13.5" customHeight="1" thickBot="1">
      <c r="A279" s="199" t="s">
        <v>602</v>
      </c>
      <c r="B279" s="199" t="s">
        <v>576</v>
      </c>
      <c r="C279" s="200">
        <v>179818</v>
      </c>
      <c r="D279" s="201">
        <v>8990.9</v>
      </c>
      <c r="E279" s="201">
        <v>19977.78</v>
      </c>
      <c r="F279" s="201">
        <v>10986.88</v>
      </c>
      <c r="G279" s="200">
        <v>0</v>
      </c>
      <c r="H279" s="200">
        <v>0</v>
      </c>
      <c r="I279" s="200">
        <v>0</v>
      </c>
      <c r="J279" s="200">
        <v>0</v>
      </c>
      <c r="K279" s="201">
        <v>10986.88</v>
      </c>
      <c r="L279" s="200">
        <v>0</v>
      </c>
    </row>
    <row r="280" spans="1:12" ht="13.5" customHeight="1" thickBot="1">
      <c r="A280" s="199" t="s">
        <v>567</v>
      </c>
      <c r="B280" s="199" t="s">
        <v>525</v>
      </c>
      <c r="C280" s="200">
        <v>2052364</v>
      </c>
      <c r="D280" s="201">
        <v>2102646.92</v>
      </c>
      <c r="E280" s="201">
        <v>1905414.74</v>
      </c>
      <c r="F280" s="200">
        <v>0</v>
      </c>
      <c r="G280" s="200">
        <v>0</v>
      </c>
      <c r="H280" s="200">
        <v>-820.94</v>
      </c>
      <c r="I280" s="200">
        <v>0</v>
      </c>
      <c r="J280" s="200">
        <v>0</v>
      </c>
      <c r="K280" s="200">
        <v>-820.94</v>
      </c>
      <c r="L280" s="200">
        <v>-410.47</v>
      </c>
    </row>
    <row r="281" spans="1:12" ht="13.5" customHeight="1" thickBot="1">
      <c r="A281" s="199" t="s">
        <v>567</v>
      </c>
      <c r="B281" s="199" t="s">
        <v>576</v>
      </c>
      <c r="C281" s="200">
        <v>887018</v>
      </c>
      <c r="D281" s="201">
        <v>908749.94</v>
      </c>
      <c r="E281" s="201">
        <v>823507.51</v>
      </c>
      <c r="F281" s="201">
        <v>-85242.43</v>
      </c>
      <c r="G281" s="200">
        <v>0</v>
      </c>
      <c r="H281" s="200">
        <v>0</v>
      </c>
      <c r="I281" s="200">
        <v>0</v>
      </c>
      <c r="J281" s="200">
        <v>0</v>
      </c>
      <c r="K281" s="201">
        <v>-85242.43</v>
      </c>
      <c r="L281" s="200">
        <v>-177.4</v>
      </c>
    </row>
    <row r="282" spans="1:12" ht="13.5" customHeight="1" thickBot="1">
      <c r="A282" s="199" t="s">
        <v>604</v>
      </c>
      <c r="B282" s="199" t="s">
        <v>576</v>
      </c>
      <c r="C282" s="200">
        <v>15557</v>
      </c>
      <c r="D282" s="201">
        <v>24547.39</v>
      </c>
      <c r="E282" s="201">
        <v>1347.24</v>
      </c>
      <c r="F282" s="201">
        <v>-23200.15</v>
      </c>
      <c r="G282" s="200">
        <v>0</v>
      </c>
      <c r="H282" s="200">
        <v>0</v>
      </c>
      <c r="I282" s="200">
        <v>0</v>
      </c>
      <c r="J282" s="200">
        <v>0</v>
      </c>
      <c r="K282" s="201">
        <v>-23200.15</v>
      </c>
      <c r="L282" s="200">
        <v>0</v>
      </c>
    </row>
    <row r="283" spans="1:12" ht="13.5" customHeight="1" thickBot="1">
      <c r="A283" s="199" t="s">
        <v>606</v>
      </c>
      <c r="B283" s="199" t="s">
        <v>576</v>
      </c>
      <c r="C283" s="200">
        <v>438277</v>
      </c>
      <c r="D283" s="201">
        <v>87655.4</v>
      </c>
      <c r="E283" s="201">
        <v>87655.4</v>
      </c>
      <c r="F283" s="200">
        <v>0</v>
      </c>
      <c r="G283" s="200">
        <v>0</v>
      </c>
      <c r="H283" s="200">
        <v>0</v>
      </c>
      <c r="I283" s="200">
        <v>0</v>
      </c>
      <c r="J283" s="200">
        <v>0</v>
      </c>
      <c r="K283" s="200">
        <v>0</v>
      </c>
      <c r="L283" s="200">
        <v>0</v>
      </c>
    </row>
    <row r="284" spans="1:12" ht="13.5" customHeight="1" thickBot="1">
      <c r="A284" s="199" t="s">
        <v>608</v>
      </c>
      <c r="B284" s="199" t="s">
        <v>576</v>
      </c>
      <c r="C284" s="200">
        <v>102217</v>
      </c>
      <c r="D284" s="201">
        <v>106428.34</v>
      </c>
      <c r="E284" s="201">
        <v>16354.72</v>
      </c>
      <c r="F284" s="201">
        <v>-90073.62</v>
      </c>
      <c r="G284" s="200">
        <v>0</v>
      </c>
      <c r="H284" s="200">
        <v>0</v>
      </c>
      <c r="I284" s="200">
        <v>0</v>
      </c>
      <c r="J284" s="200">
        <v>0</v>
      </c>
      <c r="K284" s="201">
        <v>-90073.62</v>
      </c>
      <c r="L284" s="200">
        <v>0</v>
      </c>
    </row>
    <row r="285" spans="1:12" ht="13.5" customHeight="1" thickBot="1">
      <c r="A285" s="199" t="s">
        <v>569</v>
      </c>
      <c r="B285" s="199" t="s">
        <v>525</v>
      </c>
      <c r="C285" s="200">
        <v>84867</v>
      </c>
      <c r="D285" s="201">
        <v>97223.64</v>
      </c>
      <c r="E285" s="201">
        <v>47415.19</v>
      </c>
      <c r="F285" s="200">
        <v>0</v>
      </c>
      <c r="G285" s="200">
        <v>0</v>
      </c>
      <c r="H285" s="201">
        <v>-4947.75</v>
      </c>
      <c r="I285" s="200">
        <v>0</v>
      </c>
      <c r="J285" s="200">
        <v>0</v>
      </c>
      <c r="K285" s="201">
        <v>-4947.75</v>
      </c>
      <c r="L285" s="200">
        <v>0</v>
      </c>
    </row>
    <row r="286" spans="1:12" ht="13.5" customHeight="1" thickBot="1">
      <c r="A286" s="199" t="s">
        <v>571</v>
      </c>
      <c r="B286" s="199" t="s">
        <v>525</v>
      </c>
      <c r="C286" s="200">
        <v>834770</v>
      </c>
      <c r="D286" s="201">
        <v>511296.63</v>
      </c>
      <c r="E286" s="201">
        <v>250431</v>
      </c>
      <c r="F286" s="200">
        <v>0</v>
      </c>
      <c r="G286" s="200">
        <v>0</v>
      </c>
      <c r="H286" s="200">
        <v>0</v>
      </c>
      <c r="I286" s="200">
        <v>0</v>
      </c>
      <c r="J286" s="200">
        <v>0</v>
      </c>
      <c r="K286" s="200">
        <v>0</v>
      </c>
      <c r="L286" s="200">
        <v>0</v>
      </c>
    </row>
    <row r="287" spans="1:12" ht="13.5" customHeight="1" thickBot="1">
      <c r="A287" s="199" t="s">
        <v>573</v>
      </c>
      <c r="B287" s="199" t="s">
        <v>525</v>
      </c>
      <c r="C287" s="200">
        <v>171699</v>
      </c>
      <c r="D287" s="201">
        <v>73830.57</v>
      </c>
      <c r="E287" s="201">
        <v>4790.4</v>
      </c>
      <c r="F287" s="200">
        <v>0</v>
      </c>
      <c r="G287" s="200">
        <v>0</v>
      </c>
      <c r="H287" s="200">
        <v>-17.17</v>
      </c>
      <c r="I287" s="200">
        <v>0</v>
      </c>
      <c r="J287" s="200">
        <v>0</v>
      </c>
      <c r="K287" s="200">
        <v>-17.17</v>
      </c>
      <c r="L287" s="200">
        <v>0</v>
      </c>
    </row>
    <row r="288" spans="1:12" ht="13.5" customHeight="1" thickBot="1">
      <c r="A288" s="199" t="s">
        <v>610</v>
      </c>
      <c r="B288" s="199" t="s">
        <v>576</v>
      </c>
      <c r="C288" s="200">
        <v>9391</v>
      </c>
      <c r="D288" s="201">
        <v>2729.96</v>
      </c>
      <c r="E288" s="201">
        <v>2016.25</v>
      </c>
      <c r="F288" s="200">
        <v>-713.71</v>
      </c>
      <c r="G288" s="200">
        <v>0</v>
      </c>
      <c r="H288" s="200">
        <v>0</v>
      </c>
      <c r="I288" s="200">
        <v>0</v>
      </c>
      <c r="J288" s="200">
        <v>0</v>
      </c>
      <c r="K288" s="200">
        <v>-713.71</v>
      </c>
      <c r="L288" s="200">
        <v>0</v>
      </c>
    </row>
    <row r="289" spans="1:12" ht="13.5" customHeight="1" thickBot="1">
      <c r="A289" s="199" t="s">
        <v>612</v>
      </c>
      <c r="B289" s="199" t="s">
        <v>576</v>
      </c>
      <c r="C289" s="200">
        <v>10546</v>
      </c>
      <c r="D289" s="201">
        <v>3691.1</v>
      </c>
      <c r="E289" s="201">
        <v>5273</v>
      </c>
      <c r="F289" s="201">
        <v>1581.9</v>
      </c>
      <c r="G289" s="200">
        <v>0</v>
      </c>
      <c r="H289" s="200">
        <v>0</v>
      </c>
      <c r="I289" s="200">
        <v>0</v>
      </c>
      <c r="J289" s="200">
        <v>0</v>
      </c>
      <c r="K289" s="201">
        <v>1581.9</v>
      </c>
      <c r="L289" s="200">
        <v>0</v>
      </c>
    </row>
    <row r="290" spans="1:12" ht="13.5" customHeight="1" thickBot="1">
      <c r="A290" s="374" t="s">
        <v>116</v>
      </c>
      <c r="B290" s="375"/>
      <c r="C290" s="375"/>
      <c r="D290" s="375"/>
      <c r="E290" s="375"/>
      <c r="F290" s="375"/>
      <c r="G290" s="375"/>
      <c r="H290" s="375"/>
      <c r="I290" s="375"/>
      <c r="J290" s="375"/>
      <c r="K290" s="375"/>
      <c r="L290" s="376"/>
    </row>
    <row r="291" spans="1:12" ht="13.5" customHeight="1" thickBot="1">
      <c r="A291" s="199" t="s">
        <v>620</v>
      </c>
      <c r="B291" s="199" t="s">
        <v>525</v>
      </c>
      <c r="C291" s="200">
        <v>45488</v>
      </c>
      <c r="D291" s="201">
        <v>13100.54</v>
      </c>
      <c r="E291" s="201">
        <v>13714.63</v>
      </c>
      <c r="F291" s="200">
        <v>0</v>
      </c>
      <c r="G291" s="200">
        <v>0</v>
      </c>
      <c r="H291" s="200">
        <v>-241.09</v>
      </c>
      <c r="I291" s="200">
        <v>0</v>
      </c>
      <c r="J291" s="200">
        <v>0</v>
      </c>
      <c r="K291" s="200">
        <v>-241.09</v>
      </c>
      <c r="L291" s="200">
        <v>0</v>
      </c>
    </row>
    <row r="292" spans="1:12" ht="13.5" customHeight="1" thickBot="1">
      <c r="A292" s="199" t="s">
        <v>621</v>
      </c>
      <c r="B292" s="199" t="s">
        <v>525</v>
      </c>
      <c r="C292" s="200">
        <v>327739</v>
      </c>
      <c r="D292" s="201">
        <v>115382.86</v>
      </c>
      <c r="E292" s="201">
        <v>129784.64</v>
      </c>
      <c r="F292" s="200">
        <v>0</v>
      </c>
      <c r="G292" s="200">
        <v>0</v>
      </c>
      <c r="H292" s="200">
        <v>0</v>
      </c>
      <c r="I292" s="200">
        <v>0</v>
      </c>
      <c r="J292" s="200">
        <v>0</v>
      </c>
      <c r="K292" s="200">
        <v>0</v>
      </c>
      <c r="L292" s="200">
        <v>0</v>
      </c>
    </row>
    <row r="293" spans="1:12" ht="13.5" customHeight="1" thickBot="1">
      <c r="A293" s="199" t="s">
        <v>621</v>
      </c>
      <c r="B293" s="199" t="s">
        <v>576</v>
      </c>
      <c r="C293" s="200">
        <v>121467</v>
      </c>
      <c r="D293" s="201">
        <v>42763.33</v>
      </c>
      <c r="E293" s="201">
        <v>48100.93</v>
      </c>
      <c r="F293" s="201">
        <v>5337.6</v>
      </c>
      <c r="G293" s="200">
        <v>0</v>
      </c>
      <c r="H293" s="200">
        <v>0</v>
      </c>
      <c r="I293" s="200">
        <v>0</v>
      </c>
      <c r="J293" s="200">
        <v>0</v>
      </c>
      <c r="K293" s="201">
        <v>5337.6</v>
      </c>
      <c r="L293" s="200">
        <v>0</v>
      </c>
    </row>
    <row r="294" spans="1:12" ht="13.5" customHeight="1" thickBot="1">
      <c r="A294" s="199" t="s">
        <v>622</v>
      </c>
      <c r="B294" s="199" t="s">
        <v>525</v>
      </c>
      <c r="C294" s="200">
        <v>473486</v>
      </c>
      <c r="D294" s="201">
        <v>164259.06</v>
      </c>
      <c r="E294" s="201">
        <v>188542.13</v>
      </c>
      <c r="F294" s="200">
        <v>0</v>
      </c>
      <c r="G294" s="200">
        <v>0</v>
      </c>
      <c r="H294" s="200">
        <v>94.7</v>
      </c>
      <c r="I294" s="200">
        <v>0</v>
      </c>
      <c r="J294" s="200">
        <v>0</v>
      </c>
      <c r="K294" s="200">
        <v>94.7</v>
      </c>
      <c r="L294" s="200">
        <v>0</v>
      </c>
    </row>
    <row r="295" spans="1:12" ht="13.5" customHeight="1" thickBot="1">
      <c r="A295" s="199" t="s">
        <v>622</v>
      </c>
      <c r="B295" s="199" t="s">
        <v>576</v>
      </c>
      <c r="C295" s="200">
        <v>234495</v>
      </c>
      <c r="D295" s="201">
        <v>81349.66</v>
      </c>
      <c r="E295" s="201">
        <v>93375.91</v>
      </c>
      <c r="F295" s="201">
        <v>12026.25</v>
      </c>
      <c r="G295" s="200">
        <v>0</v>
      </c>
      <c r="H295" s="200">
        <v>0</v>
      </c>
      <c r="I295" s="200">
        <v>0</v>
      </c>
      <c r="J295" s="200">
        <v>0</v>
      </c>
      <c r="K295" s="201">
        <v>12026.25</v>
      </c>
      <c r="L295" s="200">
        <v>0</v>
      </c>
    </row>
    <row r="296" spans="1:12" ht="13.5" customHeight="1" thickBot="1">
      <c r="A296" s="199" t="s">
        <v>623</v>
      </c>
      <c r="B296" s="199" t="s">
        <v>525</v>
      </c>
      <c r="C296" s="200">
        <v>889981</v>
      </c>
      <c r="D296" s="201">
        <v>307233</v>
      </c>
      <c r="E296" s="201">
        <v>354479.43</v>
      </c>
      <c r="F296" s="200">
        <v>0</v>
      </c>
      <c r="G296" s="200">
        <v>0</v>
      </c>
      <c r="H296" s="201">
        <v>1334.97</v>
      </c>
      <c r="I296" s="200">
        <v>0</v>
      </c>
      <c r="J296" s="200">
        <v>0</v>
      </c>
      <c r="K296" s="201">
        <v>1334.97</v>
      </c>
      <c r="L296" s="200">
        <v>0</v>
      </c>
    </row>
    <row r="297" spans="1:12" ht="13.5" customHeight="1" thickBot="1">
      <c r="A297" s="199" t="s">
        <v>623</v>
      </c>
      <c r="B297" s="199" t="s">
        <v>576</v>
      </c>
      <c r="C297" s="200">
        <v>117071</v>
      </c>
      <c r="D297" s="201">
        <v>40312.57</v>
      </c>
      <c r="E297" s="201">
        <v>46629.38</v>
      </c>
      <c r="F297" s="201">
        <v>6316.81</v>
      </c>
      <c r="G297" s="200">
        <v>0</v>
      </c>
      <c r="H297" s="200">
        <v>0</v>
      </c>
      <c r="I297" s="200">
        <v>0</v>
      </c>
      <c r="J297" s="200">
        <v>0</v>
      </c>
      <c r="K297" s="201">
        <v>6316.81</v>
      </c>
      <c r="L297" s="200">
        <v>0</v>
      </c>
    </row>
    <row r="298" spans="1:12" ht="13.5" customHeight="1" thickBot="1">
      <c r="A298" s="199" t="s">
        <v>624</v>
      </c>
      <c r="B298" s="199" t="s">
        <v>525</v>
      </c>
      <c r="C298" s="200">
        <v>303766</v>
      </c>
      <c r="D298" s="201">
        <v>129859.97</v>
      </c>
      <c r="E298" s="201">
        <v>150151.53</v>
      </c>
      <c r="F298" s="200">
        <v>0</v>
      </c>
      <c r="G298" s="200">
        <v>0</v>
      </c>
      <c r="H298" s="200">
        <v>30.37</v>
      </c>
      <c r="I298" s="200">
        <v>0</v>
      </c>
      <c r="J298" s="200">
        <v>0</v>
      </c>
      <c r="K298" s="200">
        <v>30.37</v>
      </c>
      <c r="L298" s="200">
        <v>0</v>
      </c>
    </row>
    <row r="299" spans="1:12" ht="13.5" customHeight="1" thickBot="1">
      <c r="A299" s="199" t="s">
        <v>624</v>
      </c>
      <c r="B299" s="199" t="s">
        <v>576</v>
      </c>
      <c r="C299" s="200">
        <v>318264</v>
      </c>
      <c r="D299" s="201">
        <v>136057.87</v>
      </c>
      <c r="E299" s="201">
        <v>157317.9</v>
      </c>
      <c r="F299" s="201">
        <v>21260.03</v>
      </c>
      <c r="G299" s="200">
        <v>0</v>
      </c>
      <c r="H299" s="200">
        <v>0</v>
      </c>
      <c r="I299" s="200">
        <v>0</v>
      </c>
      <c r="J299" s="200">
        <v>0</v>
      </c>
      <c r="K299" s="201">
        <v>21260.03</v>
      </c>
      <c r="L299" s="200">
        <v>0</v>
      </c>
    </row>
    <row r="300" spans="1:12" ht="13.5" customHeight="1" thickBot="1">
      <c r="A300" s="199" t="s">
        <v>625</v>
      </c>
      <c r="B300" s="199" t="s">
        <v>525</v>
      </c>
      <c r="C300" s="200">
        <v>503115</v>
      </c>
      <c r="D300" s="201">
        <v>259818.81</v>
      </c>
      <c r="E300" s="201">
        <v>297642.83</v>
      </c>
      <c r="F300" s="200">
        <v>0</v>
      </c>
      <c r="G300" s="200">
        <v>0</v>
      </c>
      <c r="H300" s="201">
        <v>1811.21</v>
      </c>
      <c r="I300" s="200">
        <v>0</v>
      </c>
      <c r="J300" s="200">
        <v>0</v>
      </c>
      <c r="K300" s="201">
        <v>1811.21</v>
      </c>
      <c r="L300" s="200">
        <v>0</v>
      </c>
    </row>
    <row r="301" spans="1:12" ht="13.5" customHeight="1" thickBot="1">
      <c r="A301" s="199" t="s">
        <v>625</v>
      </c>
      <c r="B301" s="199" t="s">
        <v>576</v>
      </c>
      <c r="C301" s="200">
        <v>134092</v>
      </c>
      <c r="D301" s="201">
        <v>69191.47</v>
      </c>
      <c r="E301" s="201">
        <v>79328.83</v>
      </c>
      <c r="F301" s="201">
        <v>10137.36</v>
      </c>
      <c r="G301" s="200">
        <v>0</v>
      </c>
      <c r="H301" s="200">
        <v>0</v>
      </c>
      <c r="I301" s="200">
        <v>0</v>
      </c>
      <c r="J301" s="200">
        <v>0</v>
      </c>
      <c r="K301" s="201">
        <v>10137.36</v>
      </c>
      <c r="L301" s="200">
        <v>0</v>
      </c>
    </row>
    <row r="302" spans="1:12" ht="13.5" customHeight="1" thickBot="1">
      <c r="A302" s="199" t="s">
        <v>626</v>
      </c>
      <c r="B302" s="199" t="s">
        <v>525</v>
      </c>
      <c r="C302" s="200">
        <v>511882</v>
      </c>
      <c r="D302" s="201">
        <v>262743.39</v>
      </c>
      <c r="E302" s="201">
        <v>302829.39</v>
      </c>
      <c r="F302" s="200">
        <v>0</v>
      </c>
      <c r="G302" s="200">
        <v>0</v>
      </c>
      <c r="H302" s="200">
        <v>-102.38</v>
      </c>
      <c r="I302" s="200">
        <v>0</v>
      </c>
      <c r="J302" s="200">
        <v>0</v>
      </c>
      <c r="K302" s="200">
        <v>-102.38</v>
      </c>
      <c r="L302" s="200">
        <v>0</v>
      </c>
    </row>
    <row r="303" spans="1:12" ht="13.5" customHeight="1" thickBot="1">
      <c r="A303" s="199" t="s">
        <v>626</v>
      </c>
      <c r="B303" s="199" t="s">
        <v>576</v>
      </c>
      <c r="C303" s="200">
        <v>108464</v>
      </c>
      <c r="D303" s="201">
        <v>55468.48</v>
      </c>
      <c r="E303" s="201">
        <v>64167.3</v>
      </c>
      <c r="F303" s="201">
        <v>8698.82</v>
      </c>
      <c r="G303" s="200">
        <v>0</v>
      </c>
      <c r="H303" s="200">
        <v>0</v>
      </c>
      <c r="I303" s="200">
        <v>0</v>
      </c>
      <c r="J303" s="200">
        <v>0</v>
      </c>
      <c r="K303" s="201">
        <v>8698.82</v>
      </c>
      <c r="L303" s="200">
        <v>0</v>
      </c>
    </row>
    <row r="304" spans="1:12" ht="13.5" customHeight="1" thickBot="1">
      <c r="A304" s="199" t="s">
        <v>627</v>
      </c>
      <c r="B304" s="199" t="s">
        <v>525</v>
      </c>
      <c r="C304" s="200">
        <v>176153</v>
      </c>
      <c r="D304" s="201">
        <v>89145.15</v>
      </c>
      <c r="E304" s="201">
        <v>103155.2</v>
      </c>
      <c r="F304" s="200">
        <v>0</v>
      </c>
      <c r="G304" s="200">
        <v>0</v>
      </c>
      <c r="H304" s="200">
        <v>105.69</v>
      </c>
      <c r="I304" s="200">
        <v>0</v>
      </c>
      <c r="J304" s="200">
        <v>0</v>
      </c>
      <c r="K304" s="200">
        <v>105.69</v>
      </c>
      <c r="L304" s="200">
        <v>0</v>
      </c>
    </row>
    <row r="305" spans="1:12" ht="13.5" customHeight="1" thickBot="1">
      <c r="A305" s="199" t="s">
        <v>628</v>
      </c>
      <c r="B305" s="199" t="s">
        <v>525</v>
      </c>
      <c r="C305" s="200">
        <v>374243</v>
      </c>
      <c r="D305" s="201">
        <v>217172.08</v>
      </c>
      <c r="E305" s="201">
        <v>257628.88</v>
      </c>
      <c r="F305" s="200">
        <v>0</v>
      </c>
      <c r="G305" s="200">
        <v>0</v>
      </c>
      <c r="H305" s="200">
        <v>112.27</v>
      </c>
      <c r="I305" s="200">
        <v>0</v>
      </c>
      <c r="J305" s="200">
        <v>0</v>
      </c>
      <c r="K305" s="200">
        <v>112.27</v>
      </c>
      <c r="L305" s="200">
        <v>0</v>
      </c>
    </row>
    <row r="306" spans="1:12" ht="13.5" customHeight="1" thickBot="1">
      <c r="A306" s="199" t="s">
        <v>629</v>
      </c>
      <c r="B306" s="199" t="s">
        <v>525</v>
      </c>
      <c r="C306" s="200">
        <v>331738</v>
      </c>
      <c r="D306" s="201">
        <v>205736.17</v>
      </c>
      <c r="E306" s="201">
        <v>259286.42</v>
      </c>
      <c r="F306" s="200">
        <v>0</v>
      </c>
      <c r="G306" s="200">
        <v>0</v>
      </c>
      <c r="H306" s="200">
        <v>265.39</v>
      </c>
      <c r="I306" s="200">
        <v>0</v>
      </c>
      <c r="J306" s="200">
        <v>0</v>
      </c>
      <c r="K306" s="200">
        <v>265.39</v>
      </c>
      <c r="L306" s="200">
        <v>0</v>
      </c>
    </row>
    <row r="307" spans="1:12" ht="13.5" customHeight="1" thickBot="1">
      <c r="A307" s="199" t="s">
        <v>630</v>
      </c>
      <c r="B307" s="199" t="s">
        <v>525</v>
      </c>
      <c r="C307" s="200">
        <v>42732</v>
      </c>
      <c r="D307" s="201">
        <v>30299.18</v>
      </c>
      <c r="E307" s="201">
        <v>37689.62</v>
      </c>
      <c r="F307" s="200">
        <v>0</v>
      </c>
      <c r="G307" s="200">
        <v>0</v>
      </c>
      <c r="H307" s="200">
        <v>-423.05</v>
      </c>
      <c r="I307" s="200">
        <v>0</v>
      </c>
      <c r="J307" s="200">
        <v>0</v>
      </c>
      <c r="K307" s="200">
        <v>-423.05</v>
      </c>
      <c r="L307" s="200">
        <v>0</v>
      </c>
    </row>
    <row r="308" spans="1:12" ht="13.5" customHeight="1" thickBot="1">
      <c r="A308" s="199" t="s">
        <v>631</v>
      </c>
      <c r="B308" s="199" t="s">
        <v>525</v>
      </c>
      <c r="C308" s="200">
        <v>123843</v>
      </c>
      <c r="D308" s="201">
        <v>109394.45</v>
      </c>
      <c r="E308" s="201">
        <v>120499.24</v>
      </c>
      <c r="F308" s="200">
        <v>0</v>
      </c>
      <c r="G308" s="200">
        <v>0</v>
      </c>
      <c r="H308" s="201">
        <v>-1919.57</v>
      </c>
      <c r="I308" s="200">
        <v>0</v>
      </c>
      <c r="J308" s="200">
        <v>0</v>
      </c>
      <c r="K308" s="201">
        <v>-1919.57</v>
      </c>
      <c r="L308" s="200">
        <v>0</v>
      </c>
    </row>
    <row r="309" spans="1:12" ht="13.5" thickBot="1">
      <c r="A309" s="206" t="s">
        <v>642</v>
      </c>
      <c r="B309" s="206">
        <v>71</v>
      </c>
      <c r="C309" s="199"/>
      <c r="D309" s="202">
        <v>14682169.99</v>
      </c>
      <c r="E309" s="202">
        <v>11757719.12</v>
      </c>
      <c r="F309" s="202">
        <v>-1805483.63</v>
      </c>
      <c r="G309" s="275">
        <v>0</v>
      </c>
      <c r="H309" s="202">
        <v>2586.42</v>
      </c>
      <c r="I309" s="275">
        <v>0</v>
      </c>
      <c r="J309" s="275">
        <v>0</v>
      </c>
      <c r="K309" s="202">
        <v>-1802897.21</v>
      </c>
      <c r="L309" s="202">
        <v>-10390.56</v>
      </c>
    </row>
    <row r="310" spans="1:12" ht="13.5" thickBot="1">
      <c r="A310" s="374" t="s">
        <v>470</v>
      </c>
      <c r="B310" s="375"/>
      <c r="C310" s="375"/>
      <c r="D310" s="375"/>
      <c r="E310" s="375"/>
      <c r="F310" s="375"/>
      <c r="G310" s="375"/>
      <c r="H310" s="375"/>
      <c r="I310" s="375"/>
      <c r="J310" s="375"/>
      <c r="K310" s="375"/>
      <c r="L310" s="376"/>
    </row>
    <row r="311" spans="1:12" ht="13.5" customHeight="1" thickBot="1">
      <c r="A311" s="199" t="s">
        <v>575</v>
      </c>
      <c r="B311" s="199" t="s">
        <v>576</v>
      </c>
      <c r="C311" s="200">
        <v>28397</v>
      </c>
      <c r="D311" s="201">
        <v>1079.09</v>
      </c>
      <c r="E311" s="200">
        <v>0</v>
      </c>
      <c r="F311" s="201">
        <v>-1079.09</v>
      </c>
      <c r="G311" s="200">
        <v>0</v>
      </c>
      <c r="H311" s="200">
        <v>0</v>
      </c>
      <c r="I311" s="200">
        <v>0</v>
      </c>
      <c r="J311" s="200">
        <v>0</v>
      </c>
      <c r="K311" s="201">
        <v>-1079.09</v>
      </c>
      <c r="L311" s="200">
        <v>0</v>
      </c>
    </row>
    <row r="312" spans="1:12" ht="13.5" customHeight="1" thickBot="1">
      <c r="A312" s="199" t="s">
        <v>578</v>
      </c>
      <c r="B312" s="199" t="s">
        <v>576</v>
      </c>
      <c r="C312" s="200">
        <v>218242</v>
      </c>
      <c r="D312" s="201">
        <v>218242</v>
      </c>
      <c r="E312" s="201">
        <v>63508.42</v>
      </c>
      <c r="F312" s="201">
        <v>-154733.58</v>
      </c>
      <c r="G312" s="200">
        <v>0</v>
      </c>
      <c r="H312" s="200">
        <v>0</v>
      </c>
      <c r="I312" s="200">
        <v>0</v>
      </c>
      <c r="J312" s="200">
        <v>0</v>
      </c>
      <c r="K312" s="201">
        <v>-154733.58</v>
      </c>
      <c r="L312" s="200">
        <v>0</v>
      </c>
    </row>
    <row r="313" spans="1:12" ht="13.5" customHeight="1" thickBot="1">
      <c r="A313" s="199" t="s">
        <v>527</v>
      </c>
      <c r="B313" s="199" t="s">
        <v>525</v>
      </c>
      <c r="C313" s="200">
        <v>220890</v>
      </c>
      <c r="D313" s="201">
        <v>34458.84</v>
      </c>
      <c r="E313" s="201">
        <v>62401.43</v>
      </c>
      <c r="F313" s="200">
        <v>0</v>
      </c>
      <c r="G313" s="200">
        <v>0</v>
      </c>
      <c r="H313" s="200">
        <v>-353.42</v>
      </c>
      <c r="I313" s="200">
        <v>0</v>
      </c>
      <c r="J313" s="200">
        <v>0</v>
      </c>
      <c r="K313" s="200">
        <v>-353.42</v>
      </c>
      <c r="L313" s="200">
        <v>0</v>
      </c>
    </row>
    <row r="314" spans="1:12" ht="13.5" customHeight="1" thickBot="1">
      <c r="A314" s="199" t="s">
        <v>529</v>
      </c>
      <c r="B314" s="199" t="s">
        <v>525</v>
      </c>
      <c r="C314" s="200">
        <v>219316</v>
      </c>
      <c r="D314" s="201">
        <v>21054.34</v>
      </c>
      <c r="E314" s="201">
        <v>28533.01</v>
      </c>
      <c r="F314" s="200">
        <v>0</v>
      </c>
      <c r="G314" s="200">
        <v>0</v>
      </c>
      <c r="H314" s="200">
        <v>745.67</v>
      </c>
      <c r="I314" s="200">
        <v>0</v>
      </c>
      <c r="J314" s="200">
        <v>0</v>
      </c>
      <c r="K314" s="200">
        <v>745.67</v>
      </c>
      <c r="L314" s="200">
        <v>0</v>
      </c>
    </row>
    <row r="315" spans="1:12" ht="13.5" customHeight="1" thickBot="1">
      <c r="A315" s="199" t="s">
        <v>531</v>
      </c>
      <c r="B315" s="199" t="s">
        <v>525</v>
      </c>
      <c r="C315" s="200">
        <v>794789</v>
      </c>
      <c r="D315" s="201">
        <v>99348.63</v>
      </c>
      <c r="E315" s="201">
        <v>278176.15</v>
      </c>
      <c r="F315" s="200">
        <v>0</v>
      </c>
      <c r="G315" s="200">
        <v>0</v>
      </c>
      <c r="H315" s="201">
        <v>85121.9</v>
      </c>
      <c r="I315" s="200">
        <v>0</v>
      </c>
      <c r="J315" s="200">
        <v>0</v>
      </c>
      <c r="K315" s="201">
        <v>85121.9</v>
      </c>
      <c r="L315" s="200">
        <v>0</v>
      </c>
    </row>
    <row r="316" spans="1:12" ht="13.5" customHeight="1" thickBot="1">
      <c r="A316" s="199" t="s">
        <v>533</v>
      </c>
      <c r="B316" s="199" t="s">
        <v>525</v>
      </c>
      <c r="C316" s="200">
        <v>260054</v>
      </c>
      <c r="D316" s="201">
        <v>36407.56</v>
      </c>
      <c r="E316" s="201">
        <v>35887.45</v>
      </c>
      <c r="F316" s="200">
        <v>0</v>
      </c>
      <c r="G316" s="200">
        <v>0</v>
      </c>
      <c r="H316" s="201">
        <v>2470.51</v>
      </c>
      <c r="I316" s="200">
        <v>0</v>
      </c>
      <c r="J316" s="200">
        <v>0</v>
      </c>
      <c r="K316" s="201">
        <v>2470.51</v>
      </c>
      <c r="L316" s="200">
        <v>0</v>
      </c>
    </row>
    <row r="317" spans="1:12" ht="13.5" customHeight="1" thickBot="1">
      <c r="A317" s="199" t="s">
        <v>535</v>
      </c>
      <c r="B317" s="199" t="s">
        <v>525</v>
      </c>
      <c r="C317" s="200">
        <v>278432</v>
      </c>
      <c r="D317" s="201">
        <v>78239.39</v>
      </c>
      <c r="E317" s="201">
        <v>127549.7</v>
      </c>
      <c r="F317" s="200">
        <v>0</v>
      </c>
      <c r="G317" s="200">
        <v>0</v>
      </c>
      <c r="H317" s="200">
        <v>751.77</v>
      </c>
      <c r="I317" s="200">
        <v>0</v>
      </c>
      <c r="J317" s="200">
        <v>0</v>
      </c>
      <c r="K317" s="200">
        <v>751.77</v>
      </c>
      <c r="L317" s="200">
        <v>0</v>
      </c>
    </row>
    <row r="318" spans="1:12" ht="13.5" customHeight="1" thickBot="1">
      <c r="A318" s="199" t="s">
        <v>537</v>
      </c>
      <c r="B318" s="199" t="s">
        <v>525</v>
      </c>
      <c r="C318" s="200">
        <v>101683</v>
      </c>
      <c r="D318" s="201">
        <v>7188.99</v>
      </c>
      <c r="E318" s="200">
        <v>0</v>
      </c>
      <c r="F318" s="200">
        <v>0</v>
      </c>
      <c r="G318" s="200">
        <v>0</v>
      </c>
      <c r="H318" s="200">
        <v>0</v>
      </c>
      <c r="I318" s="200">
        <v>0</v>
      </c>
      <c r="J318" s="200">
        <v>0</v>
      </c>
      <c r="K318" s="200">
        <v>0</v>
      </c>
      <c r="L318" s="200">
        <v>0</v>
      </c>
    </row>
    <row r="319" spans="1:12" ht="13.5" customHeight="1" thickBot="1">
      <c r="A319" s="199" t="s">
        <v>537</v>
      </c>
      <c r="B319" s="199" t="s">
        <v>576</v>
      </c>
      <c r="C319" s="200">
        <v>45912</v>
      </c>
      <c r="D319" s="201">
        <v>3245.98</v>
      </c>
      <c r="E319" s="200">
        <v>0</v>
      </c>
      <c r="F319" s="201">
        <v>-3245.98</v>
      </c>
      <c r="G319" s="200">
        <v>0</v>
      </c>
      <c r="H319" s="200">
        <v>0</v>
      </c>
      <c r="I319" s="200">
        <v>0</v>
      </c>
      <c r="J319" s="200">
        <v>0</v>
      </c>
      <c r="K319" s="201">
        <v>-3245.98</v>
      </c>
      <c r="L319" s="200">
        <v>0</v>
      </c>
    </row>
    <row r="320" spans="1:12" ht="13.5" customHeight="1" thickBot="1">
      <c r="A320" s="199" t="s">
        <v>580</v>
      </c>
      <c r="B320" s="199" t="s">
        <v>576</v>
      </c>
      <c r="C320" s="200">
        <v>291589</v>
      </c>
      <c r="D320" s="201">
        <v>47849.75</v>
      </c>
      <c r="E320" s="200">
        <v>0</v>
      </c>
      <c r="F320" s="201">
        <v>-47849.75</v>
      </c>
      <c r="G320" s="200">
        <v>0</v>
      </c>
      <c r="H320" s="200">
        <v>0</v>
      </c>
      <c r="I320" s="200">
        <v>0</v>
      </c>
      <c r="J320" s="200">
        <v>0</v>
      </c>
      <c r="K320" s="201">
        <v>-47849.75</v>
      </c>
      <c r="L320" s="200">
        <v>0</v>
      </c>
    </row>
    <row r="321" spans="1:12" ht="13.5" customHeight="1" thickBot="1">
      <c r="A321" s="199" t="s">
        <v>582</v>
      </c>
      <c r="B321" s="199" t="s">
        <v>576</v>
      </c>
      <c r="C321" s="200">
        <v>19784</v>
      </c>
      <c r="D321" s="201">
        <v>24356.08</v>
      </c>
      <c r="E321" s="200">
        <v>0</v>
      </c>
      <c r="F321" s="201">
        <v>-24356.08</v>
      </c>
      <c r="G321" s="200">
        <v>0</v>
      </c>
      <c r="H321" s="200">
        <v>0</v>
      </c>
      <c r="I321" s="200">
        <v>0</v>
      </c>
      <c r="J321" s="200">
        <v>0</v>
      </c>
      <c r="K321" s="201">
        <v>-24356.08</v>
      </c>
      <c r="L321" s="200">
        <v>0</v>
      </c>
    </row>
    <row r="322" spans="1:12" ht="13.5" customHeight="1" thickBot="1">
      <c r="A322" s="199" t="s">
        <v>539</v>
      </c>
      <c r="B322" s="199" t="s">
        <v>525</v>
      </c>
      <c r="C322" s="200">
        <v>7336234</v>
      </c>
      <c r="D322" s="201">
        <v>1834058.5</v>
      </c>
      <c r="E322" s="201">
        <v>1825988.64</v>
      </c>
      <c r="F322" s="200">
        <v>0</v>
      </c>
      <c r="G322" s="200">
        <v>0</v>
      </c>
      <c r="H322" s="201">
        <v>41082.91</v>
      </c>
      <c r="I322" s="200">
        <v>0</v>
      </c>
      <c r="J322" s="200">
        <v>0</v>
      </c>
      <c r="K322" s="201">
        <v>41082.91</v>
      </c>
      <c r="L322" s="200">
        <v>0</v>
      </c>
    </row>
    <row r="323" spans="1:12" ht="13.5" customHeight="1" thickBot="1">
      <c r="A323" s="199" t="s">
        <v>539</v>
      </c>
      <c r="B323" s="199" t="s">
        <v>576</v>
      </c>
      <c r="C323" s="200">
        <v>147376</v>
      </c>
      <c r="D323" s="201">
        <v>36844</v>
      </c>
      <c r="E323" s="201">
        <v>36681.89</v>
      </c>
      <c r="F323" s="200">
        <v>-162.11</v>
      </c>
      <c r="G323" s="200">
        <v>0</v>
      </c>
      <c r="H323" s="200">
        <v>0</v>
      </c>
      <c r="I323" s="200">
        <v>0</v>
      </c>
      <c r="J323" s="200">
        <v>0</v>
      </c>
      <c r="K323" s="200">
        <v>-162.11</v>
      </c>
      <c r="L323" s="200">
        <v>0</v>
      </c>
    </row>
    <row r="324" spans="1:12" ht="13.5" customHeight="1" thickBot="1">
      <c r="A324" s="199" t="s">
        <v>541</v>
      </c>
      <c r="B324" s="199" t="s">
        <v>525</v>
      </c>
      <c r="C324" s="200">
        <v>1003001</v>
      </c>
      <c r="D324" s="201">
        <v>267901.57</v>
      </c>
      <c r="E324" s="201">
        <v>381040.08</v>
      </c>
      <c r="F324" s="200">
        <v>0</v>
      </c>
      <c r="G324" s="200">
        <v>0</v>
      </c>
      <c r="H324" s="200">
        <v>-100.3</v>
      </c>
      <c r="I324" s="200">
        <v>0</v>
      </c>
      <c r="J324" s="200">
        <v>0</v>
      </c>
      <c r="K324" s="200">
        <v>-100.3</v>
      </c>
      <c r="L324" s="200">
        <v>0</v>
      </c>
    </row>
    <row r="325" spans="1:12" ht="13.5" customHeight="1" thickBot="1">
      <c r="A325" s="199" t="s">
        <v>541</v>
      </c>
      <c r="B325" s="199" t="s">
        <v>576</v>
      </c>
      <c r="C325" s="200">
        <v>713994</v>
      </c>
      <c r="D325" s="201">
        <v>190707.8</v>
      </c>
      <c r="E325" s="201">
        <v>271246.32</v>
      </c>
      <c r="F325" s="201">
        <v>80538.52</v>
      </c>
      <c r="G325" s="200">
        <v>0</v>
      </c>
      <c r="H325" s="200">
        <v>0</v>
      </c>
      <c r="I325" s="200">
        <v>0</v>
      </c>
      <c r="J325" s="200">
        <v>0</v>
      </c>
      <c r="K325" s="201">
        <v>80538.52</v>
      </c>
      <c r="L325" s="200">
        <v>0</v>
      </c>
    </row>
    <row r="326" spans="1:12" ht="13.5" customHeight="1" thickBot="1">
      <c r="A326" s="199" t="s">
        <v>543</v>
      </c>
      <c r="B326" s="199" t="s">
        <v>525</v>
      </c>
      <c r="C326" s="200">
        <v>4749245</v>
      </c>
      <c r="D326" s="201">
        <v>1106574.09</v>
      </c>
      <c r="E326" s="201">
        <v>990217.58</v>
      </c>
      <c r="F326" s="200">
        <v>0</v>
      </c>
      <c r="G326" s="200">
        <v>0</v>
      </c>
      <c r="H326" s="201">
        <v>-77412.7</v>
      </c>
      <c r="I326" s="200">
        <v>0</v>
      </c>
      <c r="J326" s="200">
        <v>0</v>
      </c>
      <c r="K326" s="201">
        <v>-77412.7</v>
      </c>
      <c r="L326" s="200">
        <v>0</v>
      </c>
    </row>
    <row r="327" spans="1:12" ht="13.5" customHeight="1" thickBot="1">
      <c r="A327" s="199" t="s">
        <v>543</v>
      </c>
      <c r="B327" s="199" t="s">
        <v>576</v>
      </c>
      <c r="C327" s="200">
        <v>2040000</v>
      </c>
      <c r="D327" s="201">
        <v>475320</v>
      </c>
      <c r="E327" s="201">
        <v>425340</v>
      </c>
      <c r="F327" s="201">
        <v>-49980</v>
      </c>
      <c r="G327" s="200">
        <v>0</v>
      </c>
      <c r="H327" s="200">
        <v>0</v>
      </c>
      <c r="I327" s="200">
        <v>0</v>
      </c>
      <c r="J327" s="200">
        <v>0</v>
      </c>
      <c r="K327" s="201">
        <v>-49980</v>
      </c>
      <c r="L327" s="200">
        <v>0</v>
      </c>
    </row>
    <row r="328" spans="1:12" ht="13.5" customHeight="1" thickBot="1">
      <c r="A328" s="199" t="s">
        <v>584</v>
      </c>
      <c r="B328" s="199" t="s">
        <v>576</v>
      </c>
      <c r="C328" s="200">
        <v>1819124</v>
      </c>
      <c r="D328" s="201">
        <v>898647.26</v>
      </c>
      <c r="E328" s="201">
        <v>181912.4</v>
      </c>
      <c r="F328" s="201">
        <v>-716734.86</v>
      </c>
      <c r="G328" s="200">
        <v>0</v>
      </c>
      <c r="H328" s="200">
        <v>0</v>
      </c>
      <c r="I328" s="200">
        <v>0</v>
      </c>
      <c r="J328" s="200">
        <v>0</v>
      </c>
      <c r="K328" s="201">
        <v>-716734.86</v>
      </c>
      <c r="L328" s="200">
        <v>0</v>
      </c>
    </row>
    <row r="329" spans="1:12" ht="13.5" customHeight="1" thickBot="1">
      <c r="A329" s="199" t="s">
        <v>586</v>
      </c>
      <c r="B329" s="199" t="s">
        <v>576</v>
      </c>
      <c r="C329" s="200">
        <v>457921</v>
      </c>
      <c r="D329" s="201">
        <v>154960.47</v>
      </c>
      <c r="E329" s="201">
        <v>22896.05</v>
      </c>
      <c r="F329" s="201">
        <v>-132064.42</v>
      </c>
      <c r="G329" s="200">
        <v>0</v>
      </c>
      <c r="H329" s="200">
        <v>0</v>
      </c>
      <c r="I329" s="200">
        <v>0</v>
      </c>
      <c r="J329" s="200">
        <v>0</v>
      </c>
      <c r="K329" s="201">
        <v>-132064.42</v>
      </c>
      <c r="L329" s="200">
        <v>0</v>
      </c>
    </row>
    <row r="330" spans="1:12" ht="13.5" customHeight="1" thickBot="1">
      <c r="A330" s="199" t="s">
        <v>588</v>
      </c>
      <c r="B330" s="199" t="s">
        <v>576</v>
      </c>
      <c r="C330" s="200">
        <v>29195</v>
      </c>
      <c r="D330" s="201">
        <v>11829.81</v>
      </c>
      <c r="E330" s="201">
        <v>7590.7</v>
      </c>
      <c r="F330" s="201">
        <v>-4239.11</v>
      </c>
      <c r="G330" s="200">
        <v>0</v>
      </c>
      <c r="H330" s="200">
        <v>0</v>
      </c>
      <c r="I330" s="200">
        <v>0</v>
      </c>
      <c r="J330" s="200">
        <v>0</v>
      </c>
      <c r="K330" s="201">
        <v>-4239.11</v>
      </c>
      <c r="L330" s="200">
        <v>0</v>
      </c>
    </row>
    <row r="331" spans="1:12" ht="13.5" customHeight="1" thickBot="1">
      <c r="A331" s="199" t="s">
        <v>545</v>
      </c>
      <c r="B331" s="199" t="s">
        <v>525</v>
      </c>
      <c r="C331" s="200">
        <v>3107093</v>
      </c>
      <c r="D331" s="201">
        <v>1066043.61</v>
      </c>
      <c r="E331" s="201">
        <v>62141.86</v>
      </c>
      <c r="F331" s="200">
        <v>0</v>
      </c>
      <c r="G331" s="200">
        <v>0</v>
      </c>
      <c r="H331" s="201">
        <v>-62141.86</v>
      </c>
      <c r="I331" s="200">
        <v>0</v>
      </c>
      <c r="J331" s="200">
        <v>0</v>
      </c>
      <c r="K331" s="201">
        <v>-62141.86</v>
      </c>
      <c r="L331" s="200">
        <v>0</v>
      </c>
    </row>
    <row r="332" spans="1:12" ht="13.5" customHeight="1" thickBot="1">
      <c r="A332" s="199" t="s">
        <v>545</v>
      </c>
      <c r="B332" s="199" t="s">
        <v>576</v>
      </c>
      <c r="C332" s="200">
        <v>100926</v>
      </c>
      <c r="D332" s="201">
        <v>34627.71</v>
      </c>
      <c r="E332" s="201">
        <v>2018.52</v>
      </c>
      <c r="F332" s="201">
        <v>-32609.19</v>
      </c>
      <c r="G332" s="200">
        <v>0</v>
      </c>
      <c r="H332" s="200">
        <v>0</v>
      </c>
      <c r="I332" s="200">
        <v>0</v>
      </c>
      <c r="J332" s="200">
        <v>0</v>
      </c>
      <c r="K332" s="201">
        <v>-32609.19</v>
      </c>
      <c r="L332" s="200">
        <v>0</v>
      </c>
    </row>
    <row r="333" spans="1:12" ht="13.5" customHeight="1" thickBot="1">
      <c r="A333" s="199" t="s">
        <v>590</v>
      </c>
      <c r="B333" s="199" t="s">
        <v>576</v>
      </c>
      <c r="C333" s="200">
        <v>157426</v>
      </c>
      <c r="D333" s="201">
        <v>15742.6</v>
      </c>
      <c r="E333" s="201">
        <v>3715.25</v>
      </c>
      <c r="F333" s="201">
        <v>-12027.35</v>
      </c>
      <c r="G333" s="200">
        <v>0</v>
      </c>
      <c r="H333" s="200">
        <v>0</v>
      </c>
      <c r="I333" s="200">
        <v>0</v>
      </c>
      <c r="J333" s="200">
        <v>0</v>
      </c>
      <c r="K333" s="201">
        <v>-12027.35</v>
      </c>
      <c r="L333" s="200">
        <v>0</v>
      </c>
    </row>
    <row r="334" spans="1:12" ht="13.5" customHeight="1" thickBot="1">
      <c r="A334" s="199" t="s">
        <v>547</v>
      </c>
      <c r="B334" s="199" t="s">
        <v>525</v>
      </c>
      <c r="C334" s="200">
        <v>187870</v>
      </c>
      <c r="D334" s="201">
        <v>103234.57</v>
      </c>
      <c r="E334" s="201">
        <v>5636.1</v>
      </c>
      <c r="F334" s="200">
        <v>0</v>
      </c>
      <c r="G334" s="200">
        <v>0</v>
      </c>
      <c r="H334" s="200">
        <v>0</v>
      </c>
      <c r="I334" s="200">
        <v>0</v>
      </c>
      <c r="J334" s="200">
        <v>0</v>
      </c>
      <c r="K334" s="200">
        <v>0</v>
      </c>
      <c r="L334" s="200">
        <v>0</v>
      </c>
    </row>
    <row r="335" spans="1:12" ht="13.5" customHeight="1" thickBot="1">
      <c r="A335" s="199" t="s">
        <v>549</v>
      </c>
      <c r="B335" s="199" t="s">
        <v>525</v>
      </c>
      <c r="C335" s="200">
        <v>43520</v>
      </c>
      <c r="D335" s="201">
        <v>10492.67</v>
      </c>
      <c r="E335" s="201">
        <v>1740.8</v>
      </c>
      <c r="F335" s="200">
        <v>0</v>
      </c>
      <c r="G335" s="200">
        <v>0</v>
      </c>
      <c r="H335" s="200">
        <v>435.2</v>
      </c>
      <c r="I335" s="200">
        <v>0</v>
      </c>
      <c r="J335" s="200">
        <v>0</v>
      </c>
      <c r="K335" s="200">
        <v>435.2</v>
      </c>
      <c r="L335" s="200">
        <v>0</v>
      </c>
    </row>
    <row r="336" spans="1:12" ht="13.5" customHeight="1" thickBot="1">
      <c r="A336" s="199" t="s">
        <v>551</v>
      </c>
      <c r="B336" s="199" t="s">
        <v>525</v>
      </c>
      <c r="C336" s="200">
        <v>11842</v>
      </c>
      <c r="D336" s="201">
        <v>13203.83</v>
      </c>
      <c r="E336" s="201">
        <v>3406.94</v>
      </c>
      <c r="F336" s="200">
        <v>0</v>
      </c>
      <c r="G336" s="200">
        <v>0</v>
      </c>
      <c r="H336" s="201">
        <v>3378.52</v>
      </c>
      <c r="I336" s="200">
        <v>0</v>
      </c>
      <c r="J336" s="200">
        <v>0</v>
      </c>
      <c r="K336" s="201">
        <v>3378.52</v>
      </c>
      <c r="L336" s="200">
        <v>0</v>
      </c>
    </row>
    <row r="337" spans="1:12" ht="13.5" customHeight="1" thickBot="1">
      <c r="A337" s="199" t="s">
        <v>553</v>
      </c>
      <c r="B337" s="199" t="s">
        <v>525</v>
      </c>
      <c r="C337" s="200">
        <v>6578</v>
      </c>
      <c r="D337" s="201">
        <v>5518.94</v>
      </c>
      <c r="E337" s="201">
        <v>3771.83</v>
      </c>
      <c r="F337" s="200">
        <v>0</v>
      </c>
      <c r="G337" s="200">
        <v>0</v>
      </c>
      <c r="H337" s="200">
        <v>928.82</v>
      </c>
      <c r="I337" s="200">
        <v>0</v>
      </c>
      <c r="J337" s="200">
        <v>0</v>
      </c>
      <c r="K337" s="200">
        <v>928.82</v>
      </c>
      <c r="L337" s="200">
        <v>0</v>
      </c>
    </row>
    <row r="338" spans="1:12" ht="13.5" customHeight="1" thickBot="1">
      <c r="A338" s="199" t="s">
        <v>592</v>
      </c>
      <c r="B338" s="199" t="s">
        <v>576</v>
      </c>
      <c r="C338" s="200">
        <v>373307</v>
      </c>
      <c r="D338" s="201">
        <v>261314.9</v>
      </c>
      <c r="E338" s="201">
        <v>149322.8</v>
      </c>
      <c r="F338" s="201">
        <v>-111992.1</v>
      </c>
      <c r="G338" s="200">
        <v>0</v>
      </c>
      <c r="H338" s="200">
        <v>0</v>
      </c>
      <c r="I338" s="200">
        <v>0</v>
      </c>
      <c r="J338" s="200">
        <v>0</v>
      </c>
      <c r="K338" s="201">
        <v>-111992.1</v>
      </c>
      <c r="L338" s="200">
        <v>0</v>
      </c>
    </row>
    <row r="339" spans="1:12" ht="13.5" customHeight="1" thickBot="1">
      <c r="A339" s="199" t="s">
        <v>594</v>
      </c>
      <c r="B339" s="199" t="s">
        <v>576</v>
      </c>
      <c r="C339" s="200">
        <v>20364</v>
      </c>
      <c r="D339" s="201">
        <v>10827.54</v>
      </c>
      <c r="E339" s="200">
        <v>0</v>
      </c>
      <c r="F339" s="201">
        <v>-10827.54</v>
      </c>
      <c r="G339" s="200">
        <v>0</v>
      </c>
      <c r="H339" s="200">
        <v>0</v>
      </c>
      <c r="I339" s="200">
        <v>0</v>
      </c>
      <c r="J339" s="200">
        <v>0</v>
      </c>
      <c r="K339" s="201">
        <v>-10827.54</v>
      </c>
      <c r="L339" s="200">
        <v>0</v>
      </c>
    </row>
    <row r="340" spans="1:12" ht="13.5" customHeight="1" thickBot="1">
      <c r="A340" s="199" t="s">
        <v>596</v>
      </c>
      <c r="B340" s="199" t="s">
        <v>576</v>
      </c>
      <c r="C340" s="200">
        <v>58</v>
      </c>
      <c r="D340" s="201">
        <v>53505.58</v>
      </c>
      <c r="E340" s="201">
        <v>73784.88</v>
      </c>
      <c r="F340" s="201">
        <v>20279.3</v>
      </c>
      <c r="G340" s="200">
        <v>0</v>
      </c>
      <c r="H340" s="200">
        <v>0</v>
      </c>
      <c r="I340" s="200">
        <v>0</v>
      </c>
      <c r="J340" s="200">
        <v>0</v>
      </c>
      <c r="K340" s="201">
        <v>20279.3</v>
      </c>
      <c r="L340" s="200">
        <v>0</v>
      </c>
    </row>
    <row r="341" spans="1:12" ht="13.5" customHeight="1" thickBot="1">
      <c r="A341" s="199" t="s">
        <v>598</v>
      </c>
      <c r="B341" s="199" t="s">
        <v>576</v>
      </c>
      <c r="C341" s="200">
        <v>52422</v>
      </c>
      <c r="D341" s="201">
        <v>228926.87</v>
      </c>
      <c r="E341" s="200">
        <v>0</v>
      </c>
      <c r="F341" s="201">
        <v>-228926.87</v>
      </c>
      <c r="G341" s="200">
        <v>0</v>
      </c>
      <c r="H341" s="200">
        <v>0</v>
      </c>
      <c r="I341" s="200">
        <v>0</v>
      </c>
      <c r="J341" s="200">
        <v>0</v>
      </c>
      <c r="K341" s="201">
        <v>-228926.87</v>
      </c>
      <c r="L341" s="200">
        <v>0</v>
      </c>
    </row>
    <row r="342" spans="1:12" ht="13.5" customHeight="1" thickBot="1">
      <c r="A342" s="199" t="s">
        <v>555</v>
      </c>
      <c r="B342" s="199" t="s">
        <v>525</v>
      </c>
      <c r="C342" s="200">
        <v>375582</v>
      </c>
      <c r="D342" s="201">
        <v>228003.19</v>
      </c>
      <c r="E342" s="201">
        <v>188992.86</v>
      </c>
      <c r="F342" s="200">
        <v>0</v>
      </c>
      <c r="G342" s="200">
        <v>0</v>
      </c>
      <c r="H342" s="201">
        <v>-28694.47</v>
      </c>
      <c r="I342" s="200">
        <v>0</v>
      </c>
      <c r="J342" s="200">
        <v>0</v>
      </c>
      <c r="K342" s="201">
        <v>-28694.47</v>
      </c>
      <c r="L342" s="200">
        <v>0</v>
      </c>
    </row>
    <row r="343" spans="1:12" ht="13.5" customHeight="1" thickBot="1">
      <c r="A343" s="199" t="s">
        <v>557</v>
      </c>
      <c r="B343" s="199" t="s">
        <v>525</v>
      </c>
      <c r="C343" s="200">
        <v>706554</v>
      </c>
      <c r="D343" s="201">
        <v>63589.86</v>
      </c>
      <c r="E343" s="201">
        <v>44512.9</v>
      </c>
      <c r="F343" s="200">
        <v>0</v>
      </c>
      <c r="G343" s="200">
        <v>0</v>
      </c>
      <c r="H343" s="200">
        <v>-706.56</v>
      </c>
      <c r="I343" s="200">
        <v>0</v>
      </c>
      <c r="J343" s="200">
        <v>0</v>
      </c>
      <c r="K343" s="200">
        <v>-706.56</v>
      </c>
      <c r="L343" s="200">
        <v>0</v>
      </c>
    </row>
    <row r="344" spans="1:12" ht="13.5" customHeight="1" thickBot="1">
      <c r="A344" s="199" t="s">
        <v>557</v>
      </c>
      <c r="B344" s="199" t="s">
        <v>576</v>
      </c>
      <c r="C344" s="200">
        <v>391116</v>
      </c>
      <c r="D344" s="201">
        <v>35200.44</v>
      </c>
      <c r="E344" s="201">
        <v>24640.31</v>
      </c>
      <c r="F344" s="201">
        <v>-10560.13</v>
      </c>
      <c r="G344" s="200">
        <v>0</v>
      </c>
      <c r="H344" s="200">
        <v>0</v>
      </c>
      <c r="I344" s="200">
        <v>0</v>
      </c>
      <c r="J344" s="200">
        <v>0</v>
      </c>
      <c r="K344" s="201">
        <v>-10560.13</v>
      </c>
      <c r="L344" s="200">
        <v>0</v>
      </c>
    </row>
    <row r="345" spans="1:12" ht="13.5" customHeight="1" thickBot="1">
      <c r="A345" s="199" t="s">
        <v>559</v>
      </c>
      <c r="B345" s="199" t="s">
        <v>525</v>
      </c>
      <c r="C345" s="200">
        <v>76755</v>
      </c>
      <c r="D345" s="201">
        <v>57566.25</v>
      </c>
      <c r="E345" s="201">
        <v>50627.6</v>
      </c>
      <c r="F345" s="200">
        <v>0</v>
      </c>
      <c r="G345" s="200">
        <v>0</v>
      </c>
      <c r="H345" s="200">
        <v>145.84</v>
      </c>
      <c r="I345" s="200">
        <v>0</v>
      </c>
      <c r="J345" s="200">
        <v>0</v>
      </c>
      <c r="K345" s="200">
        <v>145.84</v>
      </c>
      <c r="L345" s="200">
        <v>0</v>
      </c>
    </row>
    <row r="346" spans="1:12" ht="13.5" customHeight="1" thickBot="1">
      <c r="A346" s="199" t="s">
        <v>559</v>
      </c>
      <c r="B346" s="199" t="s">
        <v>576</v>
      </c>
      <c r="C346" s="200">
        <v>43111</v>
      </c>
      <c r="D346" s="201">
        <v>32333.25</v>
      </c>
      <c r="E346" s="201">
        <v>28436.02</v>
      </c>
      <c r="F346" s="201">
        <v>-3897.23</v>
      </c>
      <c r="G346" s="200">
        <v>0</v>
      </c>
      <c r="H346" s="200">
        <v>0</v>
      </c>
      <c r="I346" s="200">
        <v>0</v>
      </c>
      <c r="J346" s="200">
        <v>0</v>
      </c>
      <c r="K346" s="201">
        <v>-3897.23</v>
      </c>
      <c r="L346" s="200">
        <v>0</v>
      </c>
    </row>
    <row r="347" spans="1:12" ht="13.5" customHeight="1" thickBot="1">
      <c r="A347" s="199" t="s">
        <v>600</v>
      </c>
      <c r="B347" s="199" t="s">
        <v>576</v>
      </c>
      <c r="C347" s="200">
        <v>1576417</v>
      </c>
      <c r="D347" s="201">
        <v>550169.53</v>
      </c>
      <c r="E347" s="201">
        <v>278710.53</v>
      </c>
      <c r="F347" s="201">
        <v>-271459</v>
      </c>
      <c r="G347" s="200">
        <v>0</v>
      </c>
      <c r="H347" s="200">
        <v>0</v>
      </c>
      <c r="I347" s="200">
        <v>0</v>
      </c>
      <c r="J347" s="200">
        <v>0</v>
      </c>
      <c r="K347" s="201">
        <v>-271459</v>
      </c>
      <c r="L347" s="200">
        <v>0</v>
      </c>
    </row>
    <row r="348" spans="1:12" ht="13.5" customHeight="1" thickBot="1">
      <c r="A348" s="199" t="s">
        <v>561</v>
      </c>
      <c r="B348" s="199" t="s">
        <v>525</v>
      </c>
      <c r="C348" s="200">
        <v>679198</v>
      </c>
      <c r="D348" s="201">
        <v>15621.55</v>
      </c>
      <c r="E348" s="201">
        <v>25809.52</v>
      </c>
      <c r="F348" s="200">
        <v>0</v>
      </c>
      <c r="G348" s="200">
        <v>0</v>
      </c>
      <c r="H348" s="200">
        <v>-135.84</v>
      </c>
      <c r="I348" s="200">
        <v>0</v>
      </c>
      <c r="J348" s="200">
        <v>0</v>
      </c>
      <c r="K348" s="200">
        <v>-135.84</v>
      </c>
      <c r="L348" s="200">
        <v>0</v>
      </c>
    </row>
    <row r="349" spans="1:12" ht="13.5" customHeight="1" thickBot="1">
      <c r="A349" s="199" t="s">
        <v>563</v>
      </c>
      <c r="B349" s="199" t="s">
        <v>525</v>
      </c>
      <c r="C349" s="200">
        <v>2305339</v>
      </c>
      <c r="D349" s="201">
        <v>29969.41</v>
      </c>
      <c r="E349" s="201">
        <v>14293.1</v>
      </c>
      <c r="F349" s="200">
        <v>0</v>
      </c>
      <c r="G349" s="200">
        <v>0</v>
      </c>
      <c r="H349" s="200">
        <v>922.13</v>
      </c>
      <c r="I349" s="200">
        <v>0</v>
      </c>
      <c r="J349" s="200">
        <v>0</v>
      </c>
      <c r="K349" s="200">
        <v>922.13</v>
      </c>
      <c r="L349" s="200">
        <v>0</v>
      </c>
    </row>
    <row r="350" spans="1:12" ht="13.5" customHeight="1" thickBot="1">
      <c r="A350" s="199" t="s">
        <v>563</v>
      </c>
      <c r="B350" s="199" t="s">
        <v>576</v>
      </c>
      <c r="C350" s="200">
        <v>1544653</v>
      </c>
      <c r="D350" s="201">
        <v>20080.49</v>
      </c>
      <c r="E350" s="201">
        <v>9576.85</v>
      </c>
      <c r="F350" s="201">
        <v>-10503.64</v>
      </c>
      <c r="G350" s="200">
        <v>0</v>
      </c>
      <c r="H350" s="200">
        <v>0</v>
      </c>
      <c r="I350" s="200">
        <v>0</v>
      </c>
      <c r="J350" s="200">
        <v>0</v>
      </c>
      <c r="K350" s="201">
        <v>-10503.64</v>
      </c>
      <c r="L350" s="200">
        <v>0</v>
      </c>
    </row>
    <row r="351" spans="1:12" ht="13.5" customHeight="1" thickBot="1">
      <c r="A351" s="199" t="s">
        <v>565</v>
      </c>
      <c r="B351" s="199" t="s">
        <v>525</v>
      </c>
      <c r="C351" s="200">
        <v>1763240</v>
      </c>
      <c r="D351" s="201">
        <v>28211.84</v>
      </c>
      <c r="E351" s="201">
        <v>75114.02</v>
      </c>
      <c r="F351" s="200">
        <v>0</v>
      </c>
      <c r="G351" s="200">
        <v>0</v>
      </c>
      <c r="H351" s="201">
        <v>-6700.32</v>
      </c>
      <c r="I351" s="200">
        <v>0</v>
      </c>
      <c r="J351" s="200">
        <v>0</v>
      </c>
      <c r="K351" s="201">
        <v>-6700.32</v>
      </c>
      <c r="L351" s="200">
        <v>0</v>
      </c>
    </row>
    <row r="352" spans="1:12" ht="13.5" customHeight="1" thickBot="1">
      <c r="A352" s="199" t="s">
        <v>565</v>
      </c>
      <c r="B352" s="199" t="s">
        <v>576</v>
      </c>
      <c r="C352" s="200">
        <v>787024</v>
      </c>
      <c r="D352" s="201">
        <v>12592.38</v>
      </c>
      <c r="E352" s="201">
        <v>33527.22</v>
      </c>
      <c r="F352" s="201">
        <v>20934.84</v>
      </c>
      <c r="G352" s="200">
        <v>0</v>
      </c>
      <c r="H352" s="200">
        <v>0</v>
      </c>
      <c r="I352" s="200">
        <v>0</v>
      </c>
      <c r="J352" s="200">
        <v>0</v>
      </c>
      <c r="K352" s="201">
        <v>20934.84</v>
      </c>
      <c r="L352" s="200">
        <v>0</v>
      </c>
    </row>
    <row r="353" spans="1:12" ht="13.5" customHeight="1" thickBot="1">
      <c r="A353" s="199" t="s">
        <v>602</v>
      </c>
      <c r="B353" s="199" t="s">
        <v>576</v>
      </c>
      <c r="C353" s="200">
        <v>179818</v>
      </c>
      <c r="D353" s="201">
        <v>8990.9</v>
      </c>
      <c r="E353" s="201">
        <v>19977.78</v>
      </c>
      <c r="F353" s="201">
        <v>10986.88</v>
      </c>
      <c r="G353" s="200">
        <v>0</v>
      </c>
      <c r="H353" s="200">
        <v>0</v>
      </c>
      <c r="I353" s="200">
        <v>0</v>
      </c>
      <c r="J353" s="200">
        <v>0</v>
      </c>
      <c r="K353" s="201">
        <v>10986.88</v>
      </c>
      <c r="L353" s="200">
        <v>0</v>
      </c>
    </row>
    <row r="354" spans="1:12" ht="13.5" customHeight="1" thickBot="1">
      <c r="A354" s="199" t="s">
        <v>567</v>
      </c>
      <c r="B354" s="199" t="s">
        <v>525</v>
      </c>
      <c r="C354" s="200">
        <v>2052364</v>
      </c>
      <c r="D354" s="201">
        <v>2102646.92</v>
      </c>
      <c r="E354" s="201">
        <v>2134458.56</v>
      </c>
      <c r="F354" s="200">
        <v>0</v>
      </c>
      <c r="G354" s="200">
        <v>0</v>
      </c>
      <c r="H354" s="201">
        <v>228222.88</v>
      </c>
      <c r="I354" s="200">
        <v>0</v>
      </c>
      <c r="J354" s="200">
        <v>0</v>
      </c>
      <c r="K354" s="201">
        <v>228222.88</v>
      </c>
      <c r="L354" s="200">
        <v>0</v>
      </c>
    </row>
    <row r="355" spans="1:12" ht="13.5" customHeight="1" thickBot="1">
      <c r="A355" s="199" t="s">
        <v>567</v>
      </c>
      <c r="B355" s="199" t="s">
        <v>576</v>
      </c>
      <c r="C355" s="200">
        <v>887018</v>
      </c>
      <c r="D355" s="201">
        <v>908749.94</v>
      </c>
      <c r="E355" s="201">
        <v>922498.72</v>
      </c>
      <c r="F355" s="201">
        <v>13748.78</v>
      </c>
      <c r="G355" s="200">
        <v>0</v>
      </c>
      <c r="H355" s="200">
        <v>0</v>
      </c>
      <c r="I355" s="200">
        <v>0</v>
      </c>
      <c r="J355" s="200">
        <v>0</v>
      </c>
      <c r="K355" s="201">
        <v>13748.78</v>
      </c>
      <c r="L355" s="200">
        <v>0</v>
      </c>
    </row>
    <row r="356" spans="1:12" ht="13.5" customHeight="1" thickBot="1">
      <c r="A356" s="199" t="s">
        <v>604</v>
      </c>
      <c r="B356" s="199" t="s">
        <v>576</v>
      </c>
      <c r="C356" s="200">
        <v>15557</v>
      </c>
      <c r="D356" s="201">
        <v>24547.39</v>
      </c>
      <c r="E356" s="201">
        <v>1347.24</v>
      </c>
      <c r="F356" s="201">
        <v>-23200.15</v>
      </c>
      <c r="G356" s="200">
        <v>0</v>
      </c>
      <c r="H356" s="200">
        <v>0</v>
      </c>
      <c r="I356" s="200">
        <v>0</v>
      </c>
      <c r="J356" s="200">
        <v>0</v>
      </c>
      <c r="K356" s="201">
        <v>-23200.15</v>
      </c>
      <c r="L356" s="200">
        <v>0</v>
      </c>
    </row>
    <row r="357" spans="1:12" ht="13.5" customHeight="1" thickBot="1">
      <c r="A357" s="199" t="s">
        <v>606</v>
      </c>
      <c r="B357" s="199" t="s">
        <v>576</v>
      </c>
      <c r="C357" s="200">
        <v>438277</v>
      </c>
      <c r="D357" s="201">
        <v>87655.4</v>
      </c>
      <c r="E357" s="201">
        <v>87655.4</v>
      </c>
      <c r="F357" s="200">
        <v>0</v>
      </c>
      <c r="G357" s="200">
        <v>0</v>
      </c>
      <c r="H357" s="200">
        <v>0</v>
      </c>
      <c r="I357" s="200">
        <v>0</v>
      </c>
      <c r="J357" s="200">
        <v>0</v>
      </c>
      <c r="K357" s="200">
        <v>0</v>
      </c>
      <c r="L357" s="200">
        <v>0</v>
      </c>
    </row>
    <row r="358" spans="1:12" ht="13.5" customHeight="1" thickBot="1">
      <c r="A358" s="199" t="s">
        <v>608</v>
      </c>
      <c r="B358" s="199" t="s">
        <v>576</v>
      </c>
      <c r="C358" s="200">
        <v>102217</v>
      </c>
      <c r="D358" s="201">
        <v>106428.34</v>
      </c>
      <c r="E358" s="201">
        <v>16354.72</v>
      </c>
      <c r="F358" s="201">
        <v>-90073.62</v>
      </c>
      <c r="G358" s="200">
        <v>0</v>
      </c>
      <c r="H358" s="200">
        <v>0</v>
      </c>
      <c r="I358" s="200">
        <v>0</v>
      </c>
      <c r="J358" s="200">
        <v>0</v>
      </c>
      <c r="K358" s="201">
        <v>-90073.62</v>
      </c>
      <c r="L358" s="200">
        <v>0</v>
      </c>
    </row>
    <row r="359" spans="1:12" ht="13.5" customHeight="1" thickBot="1">
      <c r="A359" s="199" t="s">
        <v>569</v>
      </c>
      <c r="B359" s="199" t="s">
        <v>525</v>
      </c>
      <c r="C359" s="200">
        <v>84867</v>
      </c>
      <c r="D359" s="201">
        <v>97223.64</v>
      </c>
      <c r="E359" s="201">
        <v>47415.19</v>
      </c>
      <c r="F359" s="200">
        <v>0</v>
      </c>
      <c r="G359" s="200">
        <v>0</v>
      </c>
      <c r="H359" s="201">
        <v>-4947.75</v>
      </c>
      <c r="I359" s="200">
        <v>0</v>
      </c>
      <c r="J359" s="200">
        <v>0</v>
      </c>
      <c r="K359" s="201">
        <v>-4947.75</v>
      </c>
      <c r="L359" s="200">
        <v>0</v>
      </c>
    </row>
    <row r="360" spans="1:12" ht="13.5" customHeight="1" thickBot="1">
      <c r="A360" s="199" t="s">
        <v>571</v>
      </c>
      <c r="B360" s="199" t="s">
        <v>525</v>
      </c>
      <c r="C360" s="200">
        <v>834770</v>
      </c>
      <c r="D360" s="201">
        <v>511296.63</v>
      </c>
      <c r="E360" s="201">
        <v>250431</v>
      </c>
      <c r="F360" s="200">
        <v>0</v>
      </c>
      <c r="G360" s="200">
        <v>0</v>
      </c>
      <c r="H360" s="200">
        <v>0</v>
      </c>
      <c r="I360" s="200">
        <v>0</v>
      </c>
      <c r="J360" s="200">
        <v>0</v>
      </c>
      <c r="K360" s="200">
        <v>0</v>
      </c>
      <c r="L360" s="200">
        <v>0</v>
      </c>
    </row>
    <row r="361" spans="1:12" ht="13.5" customHeight="1" thickBot="1">
      <c r="A361" s="199" t="s">
        <v>573</v>
      </c>
      <c r="B361" s="199" t="s">
        <v>525</v>
      </c>
      <c r="C361" s="200">
        <v>171699</v>
      </c>
      <c r="D361" s="201">
        <v>73830.57</v>
      </c>
      <c r="E361" s="201">
        <v>4790.4</v>
      </c>
      <c r="F361" s="200">
        <v>0</v>
      </c>
      <c r="G361" s="200">
        <v>0</v>
      </c>
      <c r="H361" s="200">
        <v>-17.17</v>
      </c>
      <c r="I361" s="200">
        <v>0</v>
      </c>
      <c r="J361" s="200">
        <v>0</v>
      </c>
      <c r="K361" s="200">
        <v>-17.17</v>
      </c>
      <c r="L361" s="200">
        <v>0</v>
      </c>
    </row>
    <row r="362" spans="1:12" ht="13.5" customHeight="1" thickBot="1">
      <c r="A362" s="199" t="s">
        <v>610</v>
      </c>
      <c r="B362" s="199" t="s">
        <v>576</v>
      </c>
      <c r="C362" s="200">
        <v>9391</v>
      </c>
      <c r="D362" s="201">
        <v>2729.96</v>
      </c>
      <c r="E362" s="201">
        <v>2016.25</v>
      </c>
      <c r="F362" s="200">
        <v>-713.71</v>
      </c>
      <c r="G362" s="200">
        <v>0</v>
      </c>
      <c r="H362" s="200">
        <v>0</v>
      </c>
      <c r="I362" s="200">
        <v>0</v>
      </c>
      <c r="J362" s="200">
        <v>0</v>
      </c>
      <c r="K362" s="200">
        <v>-713.71</v>
      </c>
      <c r="L362" s="200">
        <v>0</v>
      </c>
    </row>
    <row r="363" spans="1:12" ht="13.5" customHeight="1" thickBot="1">
      <c r="A363" s="199" t="s">
        <v>612</v>
      </c>
      <c r="B363" s="199" t="s">
        <v>576</v>
      </c>
      <c r="C363" s="200">
        <v>10546</v>
      </c>
      <c r="D363" s="201">
        <v>3691.1</v>
      </c>
      <c r="E363" s="201">
        <v>5273</v>
      </c>
      <c r="F363" s="201">
        <v>1581.9</v>
      </c>
      <c r="G363" s="200">
        <v>0</v>
      </c>
      <c r="H363" s="200">
        <v>0</v>
      </c>
      <c r="I363" s="200">
        <v>0</v>
      </c>
      <c r="J363" s="200">
        <v>0</v>
      </c>
      <c r="K363" s="201">
        <v>1581.9</v>
      </c>
      <c r="L363" s="200">
        <v>0</v>
      </c>
    </row>
    <row r="364" spans="1:12" ht="13.5" customHeight="1" thickBot="1">
      <c r="A364" s="374" t="s">
        <v>116</v>
      </c>
      <c r="B364" s="375"/>
      <c r="C364" s="375"/>
      <c r="D364" s="375"/>
      <c r="E364" s="375"/>
      <c r="F364" s="375"/>
      <c r="G364" s="375"/>
      <c r="H364" s="375"/>
      <c r="I364" s="375"/>
      <c r="J364" s="375"/>
      <c r="K364" s="375"/>
      <c r="L364" s="376"/>
    </row>
    <row r="365" spans="1:12" ht="13.5" customHeight="1" thickBot="1">
      <c r="A365" s="199" t="s">
        <v>620</v>
      </c>
      <c r="B365" s="199" t="s">
        <v>525</v>
      </c>
      <c r="C365" s="200">
        <v>45488</v>
      </c>
      <c r="D365" s="201">
        <v>13100.54</v>
      </c>
      <c r="E365" s="201">
        <v>13714.63</v>
      </c>
      <c r="F365" s="200">
        <v>0</v>
      </c>
      <c r="G365" s="200">
        <v>0</v>
      </c>
      <c r="H365" s="200">
        <v>-241.09</v>
      </c>
      <c r="I365" s="200">
        <v>0</v>
      </c>
      <c r="J365" s="200">
        <v>0</v>
      </c>
      <c r="K365" s="200">
        <v>-241.09</v>
      </c>
      <c r="L365" s="200">
        <v>0</v>
      </c>
    </row>
    <row r="366" spans="1:12" ht="13.5" customHeight="1" thickBot="1">
      <c r="A366" s="199" t="s">
        <v>621</v>
      </c>
      <c r="B366" s="199" t="s">
        <v>525</v>
      </c>
      <c r="C366" s="200">
        <v>327739</v>
      </c>
      <c r="D366" s="201">
        <v>115382.86</v>
      </c>
      <c r="E366" s="201">
        <v>129784.64</v>
      </c>
      <c r="F366" s="200">
        <v>0</v>
      </c>
      <c r="G366" s="200">
        <v>0</v>
      </c>
      <c r="H366" s="200">
        <v>0</v>
      </c>
      <c r="I366" s="200">
        <v>0</v>
      </c>
      <c r="J366" s="200">
        <v>0</v>
      </c>
      <c r="K366" s="200">
        <v>0</v>
      </c>
      <c r="L366" s="200">
        <v>0</v>
      </c>
    </row>
    <row r="367" spans="1:12" ht="13.5" customHeight="1" thickBot="1">
      <c r="A367" s="199" t="s">
        <v>621</v>
      </c>
      <c r="B367" s="199" t="s">
        <v>576</v>
      </c>
      <c r="C367" s="200">
        <v>121467</v>
      </c>
      <c r="D367" s="201">
        <v>42763.33</v>
      </c>
      <c r="E367" s="201">
        <v>48100.93</v>
      </c>
      <c r="F367" s="201">
        <v>5337.6</v>
      </c>
      <c r="G367" s="200">
        <v>0</v>
      </c>
      <c r="H367" s="200">
        <v>0</v>
      </c>
      <c r="I367" s="200">
        <v>0</v>
      </c>
      <c r="J367" s="200">
        <v>0</v>
      </c>
      <c r="K367" s="201">
        <v>5337.6</v>
      </c>
      <c r="L367" s="200">
        <v>0</v>
      </c>
    </row>
    <row r="368" spans="1:12" ht="13.5" customHeight="1" thickBot="1">
      <c r="A368" s="199" t="s">
        <v>622</v>
      </c>
      <c r="B368" s="199" t="s">
        <v>525</v>
      </c>
      <c r="C368" s="200">
        <v>473486</v>
      </c>
      <c r="D368" s="201">
        <v>164259.06</v>
      </c>
      <c r="E368" s="201">
        <v>187879.24</v>
      </c>
      <c r="F368" s="200">
        <v>0</v>
      </c>
      <c r="G368" s="200">
        <v>0</v>
      </c>
      <c r="H368" s="200">
        <v>-568.19</v>
      </c>
      <c r="I368" s="200">
        <v>0</v>
      </c>
      <c r="J368" s="200">
        <v>0</v>
      </c>
      <c r="K368" s="200">
        <v>-568.19</v>
      </c>
      <c r="L368" s="200">
        <v>0</v>
      </c>
    </row>
    <row r="369" spans="1:12" ht="13.5" customHeight="1" thickBot="1">
      <c r="A369" s="199" t="s">
        <v>622</v>
      </c>
      <c r="B369" s="199" t="s">
        <v>576</v>
      </c>
      <c r="C369" s="200">
        <v>234495</v>
      </c>
      <c r="D369" s="201">
        <v>81349.66</v>
      </c>
      <c r="E369" s="201">
        <v>93047.62</v>
      </c>
      <c r="F369" s="201">
        <v>11697.96</v>
      </c>
      <c r="G369" s="200">
        <v>0</v>
      </c>
      <c r="H369" s="200">
        <v>0</v>
      </c>
      <c r="I369" s="200">
        <v>0</v>
      </c>
      <c r="J369" s="200">
        <v>0</v>
      </c>
      <c r="K369" s="201">
        <v>11697.96</v>
      </c>
      <c r="L369" s="200">
        <v>0</v>
      </c>
    </row>
    <row r="370" spans="1:12" ht="13.5" customHeight="1" thickBot="1">
      <c r="A370" s="199" t="s">
        <v>623</v>
      </c>
      <c r="B370" s="199" t="s">
        <v>525</v>
      </c>
      <c r="C370" s="200">
        <v>889981</v>
      </c>
      <c r="D370" s="201">
        <v>307233</v>
      </c>
      <c r="E370" s="201">
        <v>354479.43</v>
      </c>
      <c r="F370" s="200">
        <v>0</v>
      </c>
      <c r="G370" s="200">
        <v>0</v>
      </c>
      <c r="H370" s="201">
        <v>1334.97</v>
      </c>
      <c r="I370" s="200">
        <v>0</v>
      </c>
      <c r="J370" s="200">
        <v>0</v>
      </c>
      <c r="K370" s="201">
        <v>1334.97</v>
      </c>
      <c r="L370" s="200">
        <v>0</v>
      </c>
    </row>
    <row r="371" spans="1:12" ht="13.5" customHeight="1" thickBot="1">
      <c r="A371" s="199" t="s">
        <v>623</v>
      </c>
      <c r="B371" s="199" t="s">
        <v>576</v>
      </c>
      <c r="C371" s="200">
        <v>117071</v>
      </c>
      <c r="D371" s="201">
        <v>40312.57</v>
      </c>
      <c r="E371" s="201">
        <v>46629.38</v>
      </c>
      <c r="F371" s="201">
        <v>6316.81</v>
      </c>
      <c r="G371" s="200">
        <v>0</v>
      </c>
      <c r="H371" s="200">
        <v>0</v>
      </c>
      <c r="I371" s="200">
        <v>0</v>
      </c>
      <c r="J371" s="200">
        <v>0</v>
      </c>
      <c r="K371" s="201">
        <v>6316.81</v>
      </c>
      <c r="L371" s="200">
        <v>0</v>
      </c>
    </row>
    <row r="372" spans="1:12" ht="13.5" customHeight="1" thickBot="1">
      <c r="A372" s="199" t="s">
        <v>624</v>
      </c>
      <c r="B372" s="199" t="s">
        <v>525</v>
      </c>
      <c r="C372" s="200">
        <v>303766</v>
      </c>
      <c r="D372" s="201">
        <v>129859.97</v>
      </c>
      <c r="E372" s="201">
        <v>150151.53</v>
      </c>
      <c r="F372" s="200">
        <v>0</v>
      </c>
      <c r="G372" s="200">
        <v>0</v>
      </c>
      <c r="H372" s="200">
        <v>30.37</v>
      </c>
      <c r="I372" s="200">
        <v>0</v>
      </c>
      <c r="J372" s="200">
        <v>0</v>
      </c>
      <c r="K372" s="200">
        <v>30.37</v>
      </c>
      <c r="L372" s="200">
        <v>0</v>
      </c>
    </row>
    <row r="373" spans="1:12" ht="13.5" customHeight="1" thickBot="1">
      <c r="A373" s="199" t="s">
        <v>624</v>
      </c>
      <c r="B373" s="199" t="s">
        <v>576</v>
      </c>
      <c r="C373" s="200">
        <v>318264</v>
      </c>
      <c r="D373" s="201">
        <v>136057.87</v>
      </c>
      <c r="E373" s="201">
        <v>157317.9</v>
      </c>
      <c r="F373" s="201">
        <v>21260.03</v>
      </c>
      <c r="G373" s="200">
        <v>0</v>
      </c>
      <c r="H373" s="200">
        <v>0</v>
      </c>
      <c r="I373" s="200">
        <v>0</v>
      </c>
      <c r="J373" s="200">
        <v>0</v>
      </c>
      <c r="K373" s="201">
        <v>21260.03</v>
      </c>
      <c r="L373" s="200">
        <v>0</v>
      </c>
    </row>
    <row r="374" spans="1:12" ht="13.5" customHeight="1" thickBot="1">
      <c r="A374" s="199" t="s">
        <v>625</v>
      </c>
      <c r="B374" s="199" t="s">
        <v>525</v>
      </c>
      <c r="C374" s="200">
        <v>503115</v>
      </c>
      <c r="D374" s="201">
        <v>259818.81</v>
      </c>
      <c r="E374" s="201">
        <v>297642.83</v>
      </c>
      <c r="F374" s="200">
        <v>0</v>
      </c>
      <c r="G374" s="200">
        <v>0</v>
      </c>
      <c r="H374" s="201">
        <v>1811.21</v>
      </c>
      <c r="I374" s="200">
        <v>0</v>
      </c>
      <c r="J374" s="200">
        <v>0</v>
      </c>
      <c r="K374" s="201">
        <v>1811.21</v>
      </c>
      <c r="L374" s="200">
        <v>0</v>
      </c>
    </row>
    <row r="375" spans="1:12" ht="13.5" customHeight="1" thickBot="1">
      <c r="A375" s="199" t="s">
        <v>625</v>
      </c>
      <c r="B375" s="199" t="s">
        <v>576</v>
      </c>
      <c r="C375" s="200">
        <v>134092</v>
      </c>
      <c r="D375" s="201">
        <v>69191.47</v>
      </c>
      <c r="E375" s="201">
        <v>79328.83</v>
      </c>
      <c r="F375" s="201">
        <v>10137.36</v>
      </c>
      <c r="G375" s="200">
        <v>0</v>
      </c>
      <c r="H375" s="200">
        <v>0</v>
      </c>
      <c r="I375" s="200">
        <v>0</v>
      </c>
      <c r="J375" s="200">
        <v>0</v>
      </c>
      <c r="K375" s="201">
        <v>10137.36</v>
      </c>
      <c r="L375" s="200">
        <v>0</v>
      </c>
    </row>
    <row r="376" spans="1:12" ht="13.5" customHeight="1" thickBot="1">
      <c r="A376" s="199" t="s">
        <v>626</v>
      </c>
      <c r="B376" s="199" t="s">
        <v>525</v>
      </c>
      <c r="C376" s="200">
        <v>511882</v>
      </c>
      <c r="D376" s="201">
        <v>218952.83</v>
      </c>
      <c r="E376" s="201">
        <v>252357.83</v>
      </c>
      <c r="F376" s="200">
        <v>0</v>
      </c>
      <c r="G376" s="200">
        <v>0</v>
      </c>
      <c r="H376" s="201">
        <v>-6783.38</v>
      </c>
      <c r="I376" s="200">
        <v>0</v>
      </c>
      <c r="J376" s="200">
        <v>0</v>
      </c>
      <c r="K376" s="201">
        <v>-6783.38</v>
      </c>
      <c r="L376" s="200">
        <v>0</v>
      </c>
    </row>
    <row r="377" spans="1:12" ht="13.5" customHeight="1" thickBot="1">
      <c r="A377" s="199" t="s">
        <v>626</v>
      </c>
      <c r="B377" s="199" t="s">
        <v>576</v>
      </c>
      <c r="C377" s="200">
        <v>108464</v>
      </c>
      <c r="D377" s="201">
        <v>46223.73</v>
      </c>
      <c r="E377" s="201">
        <v>53472.75</v>
      </c>
      <c r="F377" s="201">
        <v>7249.02</v>
      </c>
      <c r="G377" s="200">
        <v>0</v>
      </c>
      <c r="H377" s="200">
        <v>0</v>
      </c>
      <c r="I377" s="200">
        <v>0</v>
      </c>
      <c r="J377" s="200">
        <v>0</v>
      </c>
      <c r="K377" s="201">
        <v>7249.02</v>
      </c>
      <c r="L377" s="200">
        <v>0</v>
      </c>
    </row>
    <row r="378" spans="1:12" ht="13.5" customHeight="1" thickBot="1">
      <c r="A378" s="199" t="s">
        <v>627</v>
      </c>
      <c r="B378" s="199" t="s">
        <v>525</v>
      </c>
      <c r="C378" s="200">
        <v>176153</v>
      </c>
      <c r="D378" s="201">
        <v>89145.15</v>
      </c>
      <c r="E378" s="201">
        <v>103155.2</v>
      </c>
      <c r="F378" s="200">
        <v>0</v>
      </c>
      <c r="G378" s="200">
        <v>0</v>
      </c>
      <c r="H378" s="200">
        <v>105.69</v>
      </c>
      <c r="I378" s="200">
        <v>0</v>
      </c>
      <c r="J378" s="200">
        <v>0</v>
      </c>
      <c r="K378" s="200">
        <v>105.69</v>
      </c>
      <c r="L378" s="200">
        <v>0</v>
      </c>
    </row>
    <row r="379" spans="1:12" ht="13.5" customHeight="1" thickBot="1">
      <c r="A379" s="199" t="s">
        <v>628</v>
      </c>
      <c r="B379" s="199" t="s">
        <v>525</v>
      </c>
      <c r="C379" s="200">
        <v>374243</v>
      </c>
      <c r="D379" s="201">
        <v>217172.08</v>
      </c>
      <c r="E379" s="201">
        <v>257628.88</v>
      </c>
      <c r="F379" s="200">
        <v>0</v>
      </c>
      <c r="G379" s="200">
        <v>0</v>
      </c>
      <c r="H379" s="200">
        <v>112.27</v>
      </c>
      <c r="I379" s="200">
        <v>0</v>
      </c>
      <c r="J379" s="200">
        <v>0</v>
      </c>
      <c r="K379" s="200">
        <v>112.27</v>
      </c>
      <c r="L379" s="200">
        <v>0</v>
      </c>
    </row>
    <row r="380" spans="1:12" ht="13.5" customHeight="1" thickBot="1">
      <c r="A380" s="199" t="s">
        <v>629</v>
      </c>
      <c r="B380" s="199" t="s">
        <v>525</v>
      </c>
      <c r="C380" s="200">
        <v>331738</v>
      </c>
      <c r="D380" s="201">
        <v>205736.17</v>
      </c>
      <c r="E380" s="201">
        <v>257428.69</v>
      </c>
      <c r="F380" s="200">
        <v>0</v>
      </c>
      <c r="G380" s="200">
        <v>0</v>
      </c>
      <c r="H380" s="201">
        <v>-1592.34</v>
      </c>
      <c r="I380" s="200">
        <v>0</v>
      </c>
      <c r="J380" s="200">
        <v>0</v>
      </c>
      <c r="K380" s="201">
        <v>-1592.34</v>
      </c>
      <c r="L380" s="200">
        <v>0</v>
      </c>
    </row>
    <row r="381" spans="1:12" ht="13.5" customHeight="1" thickBot="1">
      <c r="A381" s="199" t="s">
        <v>630</v>
      </c>
      <c r="B381" s="199" t="s">
        <v>525</v>
      </c>
      <c r="C381" s="200">
        <v>42732</v>
      </c>
      <c r="D381" s="201">
        <v>30299.18</v>
      </c>
      <c r="E381" s="201">
        <v>37305.04</v>
      </c>
      <c r="F381" s="200">
        <v>0</v>
      </c>
      <c r="G381" s="200">
        <v>0</v>
      </c>
      <c r="H381" s="200">
        <v>-807.63</v>
      </c>
      <c r="I381" s="200">
        <v>0</v>
      </c>
      <c r="J381" s="200">
        <v>0</v>
      </c>
      <c r="K381" s="200">
        <v>-807.63</v>
      </c>
      <c r="L381" s="200">
        <v>0</v>
      </c>
    </row>
    <row r="382" spans="1:12" ht="13.5" customHeight="1" thickBot="1">
      <c r="A382" s="199" t="s">
        <v>631</v>
      </c>
      <c r="B382" s="199" t="s">
        <v>525</v>
      </c>
      <c r="C382" s="200">
        <v>123843</v>
      </c>
      <c r="D382" s="201">
        <v>109394.45</v>
      </c>
      <c r="E382" s="201">
        <v>118889.28</v>
      </c>
      <c r="F382" s="200">
        <v>0</v>
      </c>
      <c r="G382" s="200">
        <v>0</v>
      </c>
      <c r="H382" s="201">
        <v>-3529.53</v>
      </c>
      <c r="I382" s="200">
        <v>0</v>
      </c>
      <c r="J382" s="200">
        <v>0</v>
      </c>
      <c r="K382" s="201">
        <v>-3529.53</v>
      </c>
      <c r="L382" s="200">
        <v>0</v>
      </c>
    </row>
    <row r="383" spans="1:12" ht="13.5" customHeight="1" thickBot="1">
      <c r="A383" s="206" t="s">
        <v>642</v>
      </c>
      <c r="B383" s="206">
        <v>71</v>
      </c>
      <c r="C383" s="199"/>
      <c r="D383" s="202">
        <v>14629134.68</v>
      </c>
      <c r="E383" s="202">
        <v>11949282.62</v>
      </c>
      <c r="F383" s="202">
        <v>-1731166.51</v>
      </c>
      <c r="G383" s="275">
        <v>0</v>
      </c>
      <c r="H383" s="202">
        <v>172868.11</v>
      </c>
      <c r="I383" s="275">
        <v>0</v>
      </c>
      <c r="J383" s="275">
        <v>0</v>
      </c>
      <c r="K383" s="202">
        <v>-1558298.4</v>
      </c>
      <c r="L383" s="275">
        <v>0</v>
      </c>
    </row>
    <row r="384" spans="1:12" ht="13.5" thickBot="1">
      <c r="A384" s="374" t="s">
        <v>470</v>
      </c>
      <c r="B384" s="375"/>
      <c r="C384" s="375"/>
      <c r="D384" s="375"/>
      <c r="E384" s="375"/>
      <c r="F384" s="375"/>
      <c r="G384" s="375"/>
      <c r="H384" s="375"/>
      <c r="I384" s="375"/>
      <c r="J384" s="375"/>
      <c r="K384" s="375"/>
      <c r="L384" s="376"/>
    </row>
    <row r="385" spans="1:12" ht="13.5" customHeight="1" thickBot="1">
      <c r="A385" s="199" t="s">
        <v>575</v>
      </c>
      <c r="B385" s="199" t="s">
        <v>576</v>
      </c>
      <c r="C385" s="200">
        <v>28397</v>
      </c>
      <c r="D385" s="201">
        <v>1079.09</v>
      </c>
      <c r="E385" s="200">
        <v>0</v>
      </c>
      <c r="F385" s="201">
        <v>-1079.09</v>
      </c>
      <c r="G385" s="200">
        <v>0</v>
      </c>
      <c r="H385" s="200">
        <v>0</v>
      </c>
      <c r="I385" s="200">
        <v>0</v>
      </c>
      <c r="J385" s="200">
        <v>0</v>
      </c>
      <c r="K385" s="201">
        <v>-1079.09</v>
      </c>
      <c r="L385" s="200">
        <v>0</v>
      </c>
    </row>
    <row r="386" spans="1:12" ht="13.5" customHeight="1" thickBot="1">
      <c r="A386" s="199" t="s">
        <v>578</v>
      </c>
      <c r="B386" s="199" t="s">
        <v>576</v>
      </c>
      <c r="C386" s="200">
        <v>218242</v>
      </c>
      <c r="D386" s="201">
        <v>218242</v>
      </c>
      <c r="E386" s="201">
        <v>63508.42</v>
      </c>
      <c r="F386" s="201">
        <v>-154733.58</v>
      </c>
      <c r="G386" s="200">
        <v>0</v>
      </c>
      <c r="H386" s="200">
        <v>0</v>
      </c>
      <c r="I386" s="200">
        <v>0</v>
      </c>
      <c r="J386" s="200">
        <v>0</v>
      </c>
      <c r="K386" s="201">
        <v>-154733.58</v>
      </c>
      <c r="L386" s="200">
        <v>0</v>
      </c>
    </row>
    <row r="387" spans="1:12" ht="13.5" customHeight="1" thickBot="1">
      <c r="A387" s="199" t="s">
        <v>527</v>
      </c>
      <c r="B387" s="199" t="s">
        <v>525</v>
      </c>
      <c r="C387" s="200">
        <v>220890</v>
      </c>
      <c r="D387" s="201">
        <v>34458.84</v>
      </c>
      <c r="E387" s="201">
        <v>62445.6</v>
      </c>
      <c r="F387" s="200">
        <v>0</v>
      </c>
      <c r="G387" s="200">
        <v>0</v>
      </c>
      <c r="H387" s="200">
        <v>-309.25</v>
      </c>
      <c r="I387" s="200">
        <v>0</v>
      </c>
      <c r="J387" s="200">
        <v>0</v>
      </c>
      <c r="K387" s="200">
        <v>-309.25</v>
      </c>
      <c r="L387" s="200">
        <v>0</v>
      </c>
    </row>
    <row r="388" spans="1:12" ht="13.5" customHeight="1" thickBot="1">
      <c r="A388" s="199" t="s">
        <v>529</v>
      </c>
      <c r="B388" s="199" t="s">
        <v>525</v>
      </c>
      <c r="C388" s="200">
        <v>219316</v>
      </c>
      <c r="D388" s="201">
        <v>21054.34</v>
      </c>
      <c r="E388" s="201">
        <v>26800.42</v>
      </c>
      <c r="F388" s="200">
        <v>0</v>
      </c>
      <c r="G388" s="200">
        <v>0</v>
      </c>
      <c r="H388" s="200">
        <v>-986.92</v>
      </c>
      <c r="I388" s="200">
        <v>0</v>
      </c>
      <c r="J388" s="200">
        <v>0</v>
      </c>
      <c r="K388" s="200">
        <v>-986.92</v>
      </c>
      <c r="L388" s="200">
        <v>-767.6</v>
      </c>
    </row>
    <row r="389" spans="1:12" ht="13.5" customHeight="1" thickBot="1">
      <c r="A389" s="199" t="s">
        <v>531</v>
      </c>
      <c r="B389" s="199" t="s">
        <v>525</v>
      </c>
      <c r="C389" s="200">
        <v>794789</v>
      </c>
      <c r="D389" s="201">
        <v>99348.63</v>
      </c>
      <c r="E389" s="201">
        <v>278176.15</v>
      </c>
      <c r="F389" s="200">
        <v>0</v>
      </c>
      <c r="G389" s="200">
        <v>0</v>
      </c>
      <c r="H389" s="201">
        <v>85121.9</v>
      </c>
      <c r="I389" s="200">
        <v>0</v>
      </c>
      <c r="J389" s="200">
        <v>0</v>
      </c>
      <c r="K389" s="201">
        <v>85121.9</v>
      </c>
      <c r="L389" s="200">
        <v>0</v>
      </c>
    </row>
    <row r="390" spans="1:12" ht="13.5" customHeight="1" thickBot="1">
      <c r="A390" s="199" t="s">
        <v>533</v>
      </c>
      <c r="B390" s="199" t="s">
        <v>525</v>
      </c>
      <c r="C390" s="200">
        <v>260054</v>
      </c>
      <c r="D390" s="201">
        <v>36407.56</v>
      </c>
      <c r="E390" s="201">
        <v>35991.47</v>
      </c>
      <c r="F390" s="200">
        <v>0</v>
      </c>
      <c r="G390" s="200">
        <v>0</v>
      </c>
      <c r="H390" s="201">
        <v>2574.53</v>
      </c>
      <c r="I390" s="200">
        <v>0</v>
      </c>
      <c r="J390" s="200">
        <v>0</v>
      </c>
      <c r="K390" s="201">
        <v>2574.53</v>
      </c>
      <c r="L390" s="200">
        <v>0</v>
      </c>
    </row>
    <row r="391" spans="1:12" ht="13.5" customHeight="1" thickBot="1">
      <c r="A391" s="199" t="s">
        <v>535</v>
      </c>
      <c r="B391" s="199" t="s">
        <v>525</v>
      </c>
      <c r="C391" s="200">
        <v>278432</v>
      </c>
      <c r="D391" s="201">
        <v>78239.39</v>
      </c>
      <c r="E391" s="201">
        <v>127549.7</v>
      </c>
      <c r="F391" s="200">
        <v>0</v>
      </c>
      <c r="G391" s="200">
        <v>0</v>
      </c>
      <c r="H391" s="200">
        <v>751.77</v>
      </c>
      <c r="I391" s="200">
        <v>0</v>
      </c>
      <c r="J391" s="200">
        <v>0</v>
      </c>
      <c r="K391" s="200">
        <v>751.77</v>
      </c>
      <c r="L391" s="200">
        <v>0</v>
      </c>
    </row>
    <row r="392" spans="1:12" ht="13.5" customHeight="1" thickBot="1">
      <c r="A392" s="199" t="s">
        <v>537</v>
      </c>
      <c r="B392" s="199" t="s">
        <v>525</v>
      </c>
      <c r="C392" s="200">
        <v>101683</v>
      </c>
      <c r="D392" s="201">
        <v>7188.99</v>
      </c>
      <c r="E392" s="200">
        <v>0</v>
      </c>
      <c r="F392" s="200">
        <v>0</v>
      </c>
      <c r="G392" s="200">
        <v>0</v>
      </c>
      <c r="H392" s="200">
        <v>0</v>
      </c>
      <c r="I392" s="200">
        <v>0</v>
      </c>
      <c r="J392" s="200">
        <v>0</v>
      </c>
      <c r="K392" s="200">
        <v>0</v>
      </c>
      <c r="L392" s="200">
        <v>0</v>
      </c>
    </row>
    <row r="393" spans="1:12" ht="13.5" customHeight="1" thickBot="1">
      <c r="A393" s="199" t="s">
        <v>537</v>
      </c>
      <c r="B393" s="199" t="s">
        <v>576</v>
      </c>
      <c r="C393" s="200">
        <v>45912</v>
      </c>
      <c r="D393" s="201">
        <v>3245.98</v>
      </c>
      <c r="E393" s="200">
        <v>0</v>
      </c>
      <c r="F393" s="201">
        <v>-3245.98</v>
      </c>
      <c r="G393" s="200">
        <v>0</v>
      </c>
      <c r="H393" s="200">
        <v>0</v>
      </c>
      <c r="I393" s="200">
        <v>0</v>
      </c>
      <c r="J393" s="200">
        <v>0</v>
      </c>
      <c r="K393" s="201">
        <v>-3245.98</v>
      </c>
      <c r="L393" s="200">
        <v>0</v>
      </c>
    </row>
    <row r="394" spans="1:12" ht="13.5" customHeight="1" thickBot="1">
      <c r="A394" s="199" t="s">
        <v>580</v>
      </c>
      <c r="B394" s="199" t="s">
        <v>576</v>
      </c>
      <c r="C394" s="200">
        <v>291589</v>
      </c>
      <c r="D394" s="201">
        <v>47849.75</v>
      </c>
      <c r="E394" s="200">
        <v>0</v>
      </c>
      <c r="F394" s="201">
        <v>-47849.75</v>
      </c>
      <c r="G394" s="200">
        <v>0</v>
      </c>
      <c r="H394" s="200">
        <v>0</v>
      </c>
      <c r="I394" s="200">
        <v>0</v>
      </c>
      <c r="J394" s="200">
        <v>0</v>
      </c>
      <c r="K394" s="201">
        <v>-47849.75</v>
      </c>
      <c r="L394" s="200">
        <v>0</v>
      </c>
    </row>
    <row r="395" spans="1:12" ht="13.5" customHeight="1" thickBot="1">
      <c r="A395" s="199" t="s">
        <v>582</v>
      </c>
      <c r="B395" s="199" t="s">
        <v>576</v>
      </c>
      <c r="C395" s="200">
        <v>19784</v>
      </c>
      <c r="D395" s="201">
        <v>24356.08</v>
      </c>
      <c r="E395" s="200">
        <v>0</v>
      </c>
      <c r="F395" s="201">
        <v>-24356.08</v>
      </c>
      <c r="G395" s="200">
        <v>0</v>
      </c>
      <c r="H395" s="200">
        <v>0</v>
      </c>
      <c r="I395" s="200">
        <v>0</v>
      </c>
      <c r="J395" s="200">
        <v>0</v>
      </c>
      <c r="K395" s="201">
        <v>-24356.08</v>
      </c>
      <c r="L395" s="200">
        <v>0</v>
      </c>
    </row>
    <row r="396" spans="1:12" ht="13.5" customHeight="1" thickBot="1">
      <c r="A396" s="199" t="s">
        <v>539</v>
      </c>
      <c r="B396" s="199" t="s">
        <v>525</v>
      </c>
      <c r="C396" s="200">
        <v>7336234</v>
      </c>
      <c r="D396" s="201">
        <v>1834058.5</v>
      </c>
      <c r="E396" s="201">
        <v>1608102.49</v>
      </c>
      <c r="F396" s="200">
        <v>0</v>
      </c>
      <c r="G396" s="200">
        <v>0</v>
      </c>
      <c r="H396" s="201">
        <v>-176803.24</v>
      </c>
      <c r="I396" s="200">
        <v>0</v>
      </c>
      <c r="J396" s="200">
        <v>0</v>
      </c>
      <c r="K396" s="201">
        <v>-176803.24</v>
      </c>
      <c r="L396" s="201">
        <v>2200.87</v>
      </c>
    </row>
    <row r="397" spans="1:12" ht="13.5" customHeight="1" thickBot="1">
      <c r="A397" s="199" t="s">
        <v>539</v>
      </c>
      <c r="B397" s="199" t="s">
        <v>576</v>
      </c>
      <c r="C397" s="200">
        <v>147376</v>
      </c>
      <c r="D397" s="201">
        <v>36844</v>
      </c>
      <c r="E397" s="201">
        <v>32304.82</v>
      </c>
      <c r="F397" s="201">
        <v>-4539.18</v>
      </c>
      <c r="G397" s="200">
        <v>0</v>
      </c>
      <c r="H397" s="200">
        <v>0</v>
      </c>
      <c r="I397" s="200">
        <v>0</v>
      </c>
      <c r="J397" s="200">
        <v>0</v>
      </c>
      <c r="K397" s="201">
        <v>-4539.18</v>
      </c>
      <c r="L397" s="200">
        <v>44.21</v>
      </c>
    </row>
    <row r="398" spans="1:12" ht="13.5" customHeight="1" thickBot="1">
      <c r="A398" s="199" t="s">
        <v>541</v>
      </c>
      <c r="B398" s="199" t="s">
        <v>525</v>
      </c>
      <c r="C398" s="200">
        <v>1003001</v>
      </c>
      <c r="D398" s="201">
        <v>267901.57</v>
      </c>
      <c r="E398" s="201">
        <v>381040.08</v>
      </c>
      <c r="F398" s="200">
        <v>0</v>
      </c>
      <c r="G398" s="200">
        <v>0</v>
      </c>
      <c r="H398" s="200">
        <v>-100.3</v>
      </c>
      <c r="I398" s="200">
        <v>0</v>
      </c>
      <c r="J398" s="200">
        <v>0</v>
      </c>
      <c r="K398" s="200">
        <v>-100.3</v>
      </c>
      <c r="L398" s="200">
        <v>0</v>
      </c>
    </row>
    <row r="399" spans="1:12" ht="13.5" customHeight="1" thickBot="1">
      <c r="A399" s="199" t="s">
        <v>541</v>
      </c>
      <c r="B399" s="199" t="s">
        <v>576</v>
      </c>
      <c r="C399" s="200">
        <v>713994</v>
      </c>
      <c r="D399" s="201">
        <v>190707.8</v>
      </c>
      <c r="E399" s="201">
        <v>271246.32</v>
      </c>
      <c r="F399" s="201">
        <v>80538.52</v>
      </c>
      <c r="G399" s="200">
        <v>0</v>
      </c>
      <c r="H399" s="200">
        <v>0</v>
      </c>
      <c r="I399" s="200">
        <v>0</v>
      </c>
      <c r="J399" s="200">
        <v>0</v>
      </c>
      <c r="K399" s="201">
        <v>80538.52</v>
      </c>
      <c r="L399" s="200">
        <v>0</v>
      </c>
    </row>
    <row r="400" spans="1:12" ht="13.5" customHeight="1" thickBot="1">
      <c r="A400" s="199" t="s">
        <v>543</v>
      </c>
      <c r="B400" s="199" t="s">
        <v>525</v>
      </c>
      <c r="C400" s="200">
        <v>4749245</v>
      </c>
      <c r="D400" s="201">
        <v>1106574.09</v>
      </c>
      <c r="E400" s="201">
        <v>989267.73</v>
      </c>
      <c r="F400" s="200">
        <v>0</v>
      </c>
      <c r="G400" s="200">
        <v>0</v>
      </c>
      <c r="H400" s="201">
        <v>-78362.55</v>
      </c>
      <c r="I400" s="200">
        <v>0</v>
      </c>
      <c r="J400" s="200">
        <v>0</v>
      </c>
      <c r="K400" s="201">
        <v>-78362.55</v>
      </c>
      <c r="L400" s="200">
        <v>0</v>
      </c>
    </row>
    <row r="401" spans="1:12" ht="13.5" customHeight="1" thickBot="1">
      <c r="A401" s="199" t="s">
        <v>543</v>
      </c>
      <c r="B401" s="199" t="s">
        <v>576</v>
      </c>
      <c r="C401" s="200">
        <v>2040000</v>
      </c>
      <c r="D401" s="201">
        <v>475320</v>
      </c>
      <c r="E401" s="201">
        <v>424932</v>
      </c>
      <c r="F401" s="201">
        <v>-50388</v>
      </c>
      <c r="G401" s="200">
        <v>0</v>
      </c>
      <c r="H401" s="200">
        <v>0</v>
      </c>
      <c r="I401" s="200">
        <v>0</v>
      </c>
      <c r="J401" s="200">
        <v>0</v>
      </c>
      <c r="K401" s="201">
        <v>-50388</v>
      </c>
      <c r="L401" s="200">
        <v>0</v>
      </c>
    </row>
    <row r="402" spans="1:12" ht="13.5" customHeight="1" thickBot="1">
      <c r="A402" s="199" t="s">
        <v>584</v>
      </c>
      <c r="B402" s="199" t="s">
        <v>576</v>
      </c>
      <c r="C402" s="200">
        <v>1819124</v>
      </c>
      <c r="D402" s="201">
        <v>898647.26</v>
      </c>
      <c r="E402" s="201">
        <v>127338.68</v>
      </c>
      <c r="F402" s="201">
        <v>-771308.58</v>
      </c>
      <c r="G402" s="200">
        <v>0</v>
      </c>
      <c r="H402" s="200">
        <v>0</v>
      </c>
      <c r="I402" s="200">
        <v>0</v>
      </c>
      <c r="J402" s="200">
        <v>0</v>
      </c>
      <c r="K402" s="201">
        <v>-771308.58</v>
      </c>
      <c r="L402" s="200">
        <v>0</v>
      </c>
    </row>
    <row r="403" spans="1:12" ht="13.5" customHeight="1" thickBot="1">
      <c r="A403" s="199" t="s">
        <v>586</v>
      </c>
      <c r="B403" s="199" t="s">
        <v>576</v>
      </c>
      <c r="C403" s="200">
        <v>457921</v>
      </c>
      <c r="D403" s="201">
        <v>154960.47</v>
      </c>
      <c r="E403" s="201">
        <v>22896.05</v>
      </c>
      <c r="F403" s="201">
        <v>-132064.42</v>
      </c>
      <c r="G403" s="200">
        <v>0</v>
      </c>
      <c r="H403" s="200">
        <v>0</v>
      </c>
      <c r="I403" s="200">
        <v>0</v>
      </c>
      <c r="J403" s="200">
        <v>0</v>
      </c>
      <c r="K403" s="201">
        <v>-132064.42</v>
      </c>
      <c r="L403" s="200">
        <v>0</v>
      </c>
    </row>
    <row r="404" spans="1:12" ht="13.5" customHeight="1" thickBot="1">
      <c r="A404" s="199" t="s">
        <v>588</v>
      </c>
      <c r="B404" s="199" t="s">
        <v>576</v>
      </c>
      <c r="C404" s="200">
        <v>29195</v>
      </c>
      <c r="D404" s="201">
        <v>11829.81</v>
      </c>
      <c r="E404" s="201">
        <v>7590.7</v>
      </c>
      <c r="F404" s="201">
        <v>-4239.11</v>
      </c>
      <c r="G404" s="200">
        <v>0</v>
      </c>
      <c r="H404" s="200">
        <v>0</v>
      </c>
      <c r="I404" s="200">
        <v>0</v>
      </c>
      <c r="J404" s="200">
        <v>0</v>
      </c>
      <c r="K404" s="201">
        <v>-4239.11</v>
      </c>
      <c r="L404" s="200">
        <v>0</v>
      </c>
    </row>
    <row r="405" spans="1:12" ht="13.5" customHeight="1" thickBot="1">
      <c r="A405" s="199" t="s">
        <v>545</v>
      </c>
      <c r="B405" s="199" t="s">
        <v>525</v>
      </c>
      <c r="C405" s="200">
        <v>3107093</v>
      </c>
      <c r="D405" s="201">
        <v>1066043.61</v>
      </c>
      <c r="E405" s="201">
        <v>62141.86</v>
      </c>
      <c r="F405" s="200">
        <v>0</v>
      </c>
      <c r="G405" s="200">
        <v>0</v>
      </c>
      <c r="H405" s="201">
        <v>-62141.86</v>
      </c>
      <c r="I405" s="200">
        <v>0</v>
      </c>
      <c r="J405" s="200">
        <v>0</v>
      </c>
      <c r="K405" s="201">
        <v>-62141.86</v>
      </c>
      <c r="L405" s="200">
        <v>0</v>
      </c>
    </row>
    <row r="406" spans="1:12" ht="13.5" customHeight="1" thickBot="1">
      <c r="A406" s="199" t="s">
        <v>545</v>
      </c>
      <c r="B406" s="199" t="s">
        <v>576</v>
      </c>
      <c r="C406" s="200">
        <v>100926</v>
      </c>
      <c r="D406" s="201">
        <v>34627.71</v>
      </c>
      <c r="E406" s="201">
        <v>2018.52</v>
      </c>
      <c r="F406" s="201">
        <v>-32609.19</v>
      </c>
      <c r="G406" s="200">
        <v>0</v>
      </c>
      <c r="H406" s="200">
        <v>0</v>
      </c>
      <c r="I406" s="200">
        <v>0</v>
      </c>
      <c r="J406" s="200">
        <v>0</v>
      </c>
      <c r="K406" s="201">
        <v>-32609.19</v>
      </c>
      <c r="L406" s="200">
        <v>0</v>
      </c>
    </row>
    <row r="407" spans="1:12" ht="13.5" customHeight="1" thickBot="1">
      <c r="A407" s="199" t="s">
        <v>590</v>
      </c>
      <c r="B407" s="199" t="s">
        <v>576</v>
      </c>
      <c r="C407" s="200">
        <v>157426</v>
      </c>
      <c r="D407" s="201">
        <v>15742.6</v>
      </c>
      <c r="E407" s="201">
        <v>3715.25</v>
      </c>
      <c r="F407" s="201">
        <v>-12027.35</v>
      </c>
      <c r="G407" s="200">
        <v>0</v>
      </c>
      <c r="H407" s="200">
        <v>0</v>
      </c>
      <c r="I407" s="200">
        <v>0</v>
      </c>
      <c r="J407" s="200">
        <v>0</v>
      </c>
      <c r="K407" s="201">
        <v>-12027.35</v>
      </c>
      <c r="L407" s="200">
        <v>0</v>
      </c>
    </row>
    <row r="408" spans="1:12" ht="13.5" customHeight="1" thickBot="1">
      <c r="A408" s="199" t="s">
        <v>547</v>
      </c>
      <c r="B408" s="199" t="s">
        <v>525</v>
      </c>
      <c r="C408" s="200">
        <v>187870</v>
      </c>
      <c r="D408" s="201">
        <v>103234.57</v>
      </c>
      <c r="E408" s="201">
        <v>5636.1</v>
      </c>
      <c r="F408" s="200">
        <v>0</v>
      </c>
      <c r="G408" s="200">
        <v>0</v>
      </c>
      <c r="H408" s="200">
        <v>0</v>
      </c>
      <c r="I408" s="200">
        <v>0</v>
      </c>
      <c r="J408" s="200">
        <v>0</v>
      </c>
      <c r="K408" s="200">
        <v>0</v>
      </c>
      <c r="L408" s="200">
        <v>0</v>
      </c>
    </row>
    <row r="409" spans="1:12" ht="13.5" customHeight="1" thickBot="1">
      <c r="A409" s="199" t="s">
        <v>549</v>
      </c>
      <c r="B409" s="199" t="s">
        <v>525</v>
      </c>
      <c r="C409" s="200">
        <v>43520</v>
      </c>
      <c r="D409" s="201">
        <v>10492.67</v>
      </c>
      <c r="E409" s="201">
        <v>1740.8</v>
      </c>
      <c r="F409" s="200">
        <v>0</v>
      </c>
      <c r="G409" s="200">
        <v>0</v>
      </c>
      <c r="H409" s="200">
        <v>435.2</v>
      </c>
      <c r="I409" s="200">
        <v>0</v>
      </c>
      <c r="J409" s="200">
        <v>0</v>
      </c>
      <c r="K409" s="200">
        <v>435.2</v>
      </c>
      <c r="L409" s="200">
        <v>0</v>
      </c>
    </row>
    <row r="410" spans="1:12" ht="13.5" customHeight="1" thickBot="1">
      <c r="A410" s="199" t="s">
        <v>551</v>
      </c>
      <c r="B410" s="199" t="s">
        <v>525</v>
      </c>
      <c r="C410" s="200">
        <v>11842</v>
      </c>
      <c r="D410" s="201">
        <v>13203.83</v>
      </c>
      <c r="E410" s="201">
        <v>3406.94</v>
      </c>
      <c r="F410" s="200">
        <v>0</v>
      </c>
      <c r="G410" s="200">
        <v>0</v>
      </c>
      <c r="H410" s="201">
        <v>3378.52</v>
      </c>
      <c r="I410" s="200">
        <v>0</v>
      </c>
      <c r="J410" s="200">
        <v>0</v>
      </c>
      <c r="K410" s="201">
        <v>3378.52</v>
      </c>
      <c r="L410" s="200">
        <v>0</v>
      </c>
    </row>
    <row r="411" spans="1:12" ht="13.5" customHeight="1" thickBot="1">
      <c r="A411" s="199" t="s">
        <v>553</v>
      </c>
      <c r="B411" s="199" t="s">
        <v>525</v>
      </c>
      <c r="C411" s="200">
        <v>6578</v>
      </c>
      <c r="D411" s="201">
        <v>5518.94</v>
      </c>
      <c r="E411" s="201">
        <v>3771.83</v>
      </c>
      <c r="F411" s="200">
        <v>0</v>
      </c>
      <c r="G411" s="200">
        <v>0</v>
      </c>
      <c r="H411" s="200">
        <v>928.82</v>
      </c>
      <c r="I411" s="200">
        <v>0</v>
      </c>
      <c r="J411" s="200">
        <v>0</v>
      </c>
      <c r="K411" s="200">
        <v>928.82</v>
      </c>
      <c r="L411" s="200">
        <v>0</v>
      </c>
    </row>
    <row r="412" spans="1:12" ht="13.5" customHeight="1" thickBot="1">
      <c r="A412" s="199" t="s">
        <v>592</v>
      </c>
      <c r="B412" s="199" t="s">
        <v>576</v>
      </c>
      <c r="C412" s="200">
        <v>373307</v>
      </c>
      <c r="D412" s="201">
        <v>261314.9</v>
      </c>
      <c r="E412" s="201">
        <v>149322.8</v>
      </c>
      <c r="F412" s="201">
        <v>-111992.1</v>
      </c>
      <c r="G412" s="200">
        <v>0</v>
      </c>
      <c r="H412" s="200">
        <v>0</v>
      </c>
      <c r="I412" s="200">
        <v>0</v>
      </c>
      <c r="J412" s="200">
        <v>0</v>
      </c>
      <c r="K412" s="201">
        <v>-111992.1</v>
      </c>
      <c r="L412" s="200">
        <v>0</v>
      </c>
    </row>
    <row r="413" spans="1:12" ht="13.5" customHeight="1" thickBot="1">
      <c r="A413" s="199" t="s">
        <v>594</v>
      </c>
      <c r="B413" s="199" t="s">
        <v>576</v>
      </c>
      <c r="C413" s="200">
        <v>20364</v>
      </c>
      <c r="D413" s="201">
        <v>10827.54</v>
      </c>
      <c r="E413" s="200">
        <v>0</v>
      </c>
      <c r="F413" s="201">
        <v>-10827.54</v>
      </c>
      <c r="G413" s="200">
        <v>0</v>
      </c>
      <c r="H413" s="200">
        <v>0</v>
      </c>
      <c r="I413" s="200">
        <v>0</v>
      </c>
      <c r="J413" s="200">
        <v>0</v>
      </c>
      <c r="K413" s="201">
        <v>-10827.54</v>
      </c>
      <c r="L413" s="200">
        <v>0</v>
      </c>
    </row>
    <row r="414" spans="1:12" ht="13.5" customHeight="1" thickBot="1">
      <c r="A414" s="199" t="s">
        <v>596</v>
      </c>
      <c r="B414" s="199" t="s">
        <v>576</v>
      </c>
      <c r="C414" s="200">
        <v>58</v>
      </c>
      <c r="D414" s="201">
        <v>53505.58</v>
      </c>
      <c r="E414" s="201">
        <v>73784.88</v>
      </c>
      <c r="F414" s="201">
        <v>20279.3</v>
      </c>
      <c r="G414" s="200">
        <v>0</v>
      </c>
      <c r="H414" s="200">
        <v>0</v>
      </c>
      <c r="I414" s="200">
        <v>0</v>
      </c>
      <c r="J414" s="200">
        <v>0</v>
      </c>
      <c r="K414" s="201">
        <v>20279.3</v>
      </c>
      <c r="L414" s="200">
        <v>0</v>
      </c>
    </row>
    <row r="415" spans="1:12" ht="13.5" customHeight="1" thickBot="1">
      <c r="A415" s="199" t="s">
        <v>598</v>
      </c>
      <c r="B415" s="199" t="s">
        <v>576</v>
      </c>
      <c r="C415" s="200">
        <v>52422</v>
      </c>
      <c r="D415" s="201">
        <v>228926.87</v>
      </c>
      <c r="E415" s="200">
        <v>0</v>
      </c>
      <c r="F415" s="201">
        <v>-228926.87</v>
      </c>
      <c r="G415" s="200">
        <v>0</v>
      </c>
      <c r="H415" s="200">
        <v>0</v>
      </c>
      <c r="I415" s="200">
        <v>0</v>
      </c>
      <c r="J415" s="200">
        <v>0</v>
      </c>
      <c r="K415" s="201">
        <v>-228926.87</v>
      </c>
      <c r="L415" s="200">
        <v>0</v>
      </c>
    </row>
    <row r="416" spans="1:12" ht="13.5" customHeight="1" thickBot="1">
      <c r="A416" s="199" t="s">
        <v>555</v>
      </c>
      <c r="B416" s="199" t="s">
        <v>525</v>
      </c>
      <c r="C416" s="200">
        <v>375582</v>
      </c>
      <c r="D416" s="201">
        <v>228003.19</v>
      </c>
      <c r="E416" s="201">
        <v>185161.93</v>
      </c>
      <c r="F416" s="200">
        <v>0</v>
      </c>
      <c r="G416" s="200">
        <v>0</v>
      </c>
      <c r="H416" s="201">
        <v>-32525.4</v>
      </c>
      <c r="I416" s="200">
        <v>0</v>
      </c>
      <c r="J416" s="200">
        <v>0</v>
      </c>
      <c r="K416" s="201">
        <v>-32525.4</v>
      </c>
      <c r="L416" s="200">
        <v>0</v>
      </c>
    </row>
    <row r="417" spans="1:12" ht="13.5" customHeight="1" thickBot="1">
      <c r="A417" s="199" t="s">
        <v>557</v>
      </c>
      <c r="B417" s="199" t="s">
        <v>525</v>
      </c>
      <c r="C417" s="200">
        <v>706554</v>
      </c>
      <c r="D417" s="201">
        <v>63589.86</v>
      </c>
      <c r="E417" s="201">
        <v>44512.9</v>
      </c>
      <c r="F417" s="200">
        <v>0</v>
      </c>
      <c r="G417" s="200">
        <v>0</v>
      </c>
      <c r="H417" s="200">
        <v>-706.56</v>
      </c>
      <c r="I417" s="200">
        <v>0</v>
      </c>
      <c r="J417" s="200">
        <v>0</v>
      </c>
      <c r="K417" s="200">
        <v>-706.56</v>
      </c>
      <c r="L417" s="200">
        <v>0</v>
      </c>
    </row>
    <row r="418" spans="1:12" ht="13.5" customHeight="1" thickBot="1">
      <c r="A418" s="199" t="s">
        <v>557</v>
      </c>
      <c r="B418" s="199" t="s">
        <v>576</v>
      </c>
      <c r="C418" s="200">
        <v>391116</v>
      </c>
      <c r="D418" s="201">
        <v>35200.44</v>
      </c>
      <c r="E418" s="201">
        <v>24640.31</v>
      </c>
      <c r="F418" s="201">
        <v>-10560.13</v>
      </c>
      <c r="G418" s="200">
        <v>0</v>
      </c>
      <c r="H418" s="200">
        <v>0</v>
      </c>
      <c r="I418" s="200">
        <v>0</v>
      </c>
      <c r="J418" s="200">
        <v>0</v>
      </c>
      <c r="K418" s="201">
        <v>-10560.13</v>
      </c>
      <c r="L418" s="200">
        <v>0</v>
      </c>
    </row>
    <row r="419" spans="1:12" ht="13.5" customHeight="1" thickBot="1">
      <c r="A419" s="199" t="s">
        <v>559</v>
      </c>
      <c r="B419" s="199" t="s">
        <v>525</v>
      </c>
      <c r="C419" s="200">
        <v>76755</v>
      </c>
      <c r="D419" s="201">
        <v>57566.25</v>
      </c>
      <c r="E419" s="201">
        <v>50627.6</v>
      </c>
      <c r="F419" s="200">
        <v>0</v>
      </c>
      <c r="G419" s="200">
        <v>0</v>
      </c>
      <c r="H419" s="200">
        <v>145.84</v>
      </c>
      <c r="I419" s="200">
        <v>0</v>
      </c>
      <c r="J419" s="200">
        <v>0</v>
      </c>
      <c r="K419" s="200">
        <v>145.84</v>
      </c>
      <c r="L419" s="200">
        <v>0</v>
      </c>
    </row>
    <row r="420" spans="1:12" ht="13.5" customHeight="1" thickBot="1">
      <c r="A420" s="199" t="s">
        <v>559</v>
      </c>
      <c r="B420" s="199" t="s">
        <v>576</v>
      </c>
      <c r="C420" s="200">
        <v>43111</v>
      </c>
      <c r="D420" s="201">
        <v>32333.25</v>
      </c>
      <c r="E420" s="201">
        <v>28436.02</v>
      </c>
      <c r="F420" s="201">
        <v>-3897.23</v>
      </c>
      <c r="G420" s="200">
        <v>0</v>
      </c>
      <c r="H420" s="200">
        <v>0</v>
      </c>
      <c r="I420" s="200">
        <v>0</v>
      </c>
      <c r="J420" s="200">
        <v>0</v>
      </c>
      <c r="K420" s="201">
        <v>-3897.23</v>
      </c>
      <c r="L420" s="200">
        <v>0</v>
      </c>
    </row>
    <row r="421" spans="1:12" ht="13.5" customHeight="1" thickBot="1">
      <c r="A421" s="199" t="s">
        <v>600</v>
      </c>
      <c r="B421" s="199" t="s">
        <v>576</v>
      </c>
      <c r="C421" s="200">
        <v>1576417</v>
      </c>
      <c r="D421" s="201">
        <v>550169.53</v>
      </c>
      <c r="E421" s="201">
        <v>278710.53</v>
      </c>
      <c r="F421" s="201">
        <v>-271459</v>
      </c>
      <c r="G421" s="200">
        <v>0</v>
      </c>
      <c r="H421" s="200">
        <v>0</v>
      </c>
      <c r="I421" s="200">
        <v>0</v>
      </c>
      <c r="J421" s="200">
        <v>0</v>
      </c>
      <c r="K421" s="201">
        <v>-271459</v>
      </c>
      <c r="L421" s="200">
        <v>0</v>
      </c>
    </row>
    <row r="422" spans="1:12" ht="13.5" customHeight="1" thickBot="1">
      <c r="A422" s="199" t="s">
        <v>561</v>
      </c>
      <c r="B422" s="199" t="s">
        <v>525</v>
      </c>
      <c r="C422" s="200">
        <v>679198</v>
      </c>
      <c r="D422" s="201">
        <v>15621.55</v>
      </c>
      <c r="E422" s="201">
        <v>22685.21</v>
      </c>
      <c r="F422" s="200">
        <v>0</v>
      </c>
      <c r="G422" s="200">
        <v>0</v>
      </c>
      <c r="H422" s="201">
        <v>-3260.15</v>
      </c>
      <c r="I422" s="200">
        <v>0</v>
      </c>
      <c r="J422" s="200">
        <v>0</v>
      </c>
      <c r="K422" s="201">
        <v>-3260.15</v>
      </c>
      <c r="L422" s="200">
        <v>0</v>
      </c>
    </row>
    <row r="423" spans="1:12" ht="13.5" customHeight="1" thickBot="1">
      <c r="A423" s="199" t="s">
        <v>563</v>
      </c>
      <c r="B423" s="199" t="s">
        <v>525</v>
      </c>
      <c r="C423" s="200">
        <v>2305339</v>
      </c>
      <c r="D423" s="201">
        <v>29969.41</v>
      </c>
      <c r="E423" s="201">
        <v>14754.17</v>
      </c>
      <c r="F423" s="200">
        <v>0</v>
      </c>
      <c r="G423" s="200">
        <v>0</v>
      </c>
      <c r="H423" s="201">
        <v>1383.2</v>
      </c>
      <c r="I423" s="200">
        <v>0</v>
      </c>
      <c r="J423" s="200">
        <v>0</v>
      </c>
      <c r="K423" s="201">
        <v>1383.2</v>
      </c>
      <c r="L423" s="200">
        <v>0</v>
      </c>
    </row>
    <row r="424" spans="1:12" ht="13.5" customHeight="1" thickBot="1">
      <c r="A424" s="199" t="s">
        <v>563</v>
      </c>
      <c r="B424" s="199" t="s">
        <v>576</v>
      </c>
      <c r="C424" s="200">
        <v>1544653</v>
      </c>
      <c r="D424" s="201">
        <v>20080.49</v>
      </c>
      <c r="E424" s="201">
        <v>9885.78</v>
      </c>
      <c r="F424" s="201">
        <v>-10194.71</v>
      </c>
      <c r="G424" s="200">
        <v>0</v>
      </c>
      <c r="H424" s="200">
        <v>0</v>
      </c>
      <c r="I424" s="200">
        <v>0</v>
      </c>
      <c r="J424" s="200">
        <v>0</v>
      </c>
      <c r="K424" s="201">
        <v>-10194.71</v>
      </c>
      <c r="L424" s="200">
        <v>0</v>
      </c>
    </row>
    <row r="425" spans="1:12" ht="13.5" customHeight="1" thickBot="1">
      <c r="A425" s="199" t="s">
        <v>565</v>
      </c>
      <c r="B425" s="199" t="s">
        <v>525</v>
      </c>
      <c r="C425" s="200">
        <v>1763240</v>
      </c>
      <c r="D425" s="201">
        <v>28211.84</v>
      </c>
      <c r="E425" s="201">
        <v>72821.81</v>
      </c>
      <c r="F425" s="200">
        <v>0</v>
      </c>
      <c r="G425" s="200">
        <v>0</v>
      </c>
      <c r="H425" s="201">
        <v>-8992.53</v>
      </c>
      <c r="I425" s="200">
        <v>0</v>
      </c>
      <c r="J425" s="200">
        <v>0</v>
      </c>
      <c r="K425" s="201">
        <v>-8992.53</v>
      </c>
      <c r="L425" s="200">
        <v>0</v>
      </c>
    </row>
    <row r="426" spans="1:12" ht="13.5" customHeight="1" thickBot="1">
      <c r="A426" s="199" t="s">
        <v>565</v>
      </c>
      <c r="B426" s="199" t="s">
        <v>576</v>
      </c>
      <c r="C426" s="200">
        <v>787024</v>
      </c>
      <c r="D426" s="201">
        <v>12592.38</v>
      </c>
      <c r="E426" s="201">
        <v>32504.09</v>
      </c>
      <c r="F426" s="201">
        <v>19911.71</v>
      </c>
      <c r="G426" s="200">
        <v>0</v>
      </c>
      <c r="H426" s="200">
        <v>0</v>
      </c>
      <c r="I426" s="200">
        <v>0</v>
      </c>
      <c r="J426" s="200">
        <v>0</v>
      </c>
      <c r="K426" s="201">
        <v>19911.71</v>
      </c>
      <c r="L426" s="200">
        <v>0</v>
      </c>
    </row>
    <row r="427" spans="1:12" ht="13.5" customHeight="1" thickBot="1">
      <c r="A427" s="199" t="s">
        <v>602</v>
      </c>
      <c r="B427" s="199" t="s">
        <v>576</v>
      </c>
      <c r="C427" s="200">
        <v>179818</v>
      </c>
      <c r="D427" s="201">
        <v>8990.9</v>
      </c>
      <c r="E427" s="201">
        <v>19977.78</v>
      </c>
      <c r="F427" s="201">
        <v>10986.88</v>
      </c>
      <c r="G427" s="200">
        <v>0</v>
      </c>
      <c r="H427" s="200">
        <v>0</v>
      </c>
      <c r="I427" s="200">
        <v>0</v>
      </c>
      <c r="J427" s="200">
        <v>0</v>
      </c>
      <c r="K427" s="201">
        <v>10986.88</v>
      </c>
      <c r="L427" s="200">
        <v>0</v>
      </c>
    </row>
    <row r="428" spans="1:12" ht="13.5" customHeight="1" thickBot="1">
      <c r="A428" s="199" t="s">
        <v>567</v>
      </c>
      <c r="B428" s="199" t="s">
        <v>525</v>
      </c>
      <c r="C428" s="200">
        <v>2052364</v>
      </c>
      <c r="D428" s="201">
        <v>2102646.92</v>
      </c>
      <c r="E428" s="201">
        <v>2113934.92</v>
      </c>
      <c r="F428" s="200">
        <v>0</v>
      </c>
      <c r="G428" s="200">
        <v>0</v>
      </c>
      <c r="H428" s="201">
        <v>207699.24</v>
      </c>
      <c r="I428" s="200">
        <v>0</v>
      </c>
      <c r="J428" s="200">
        <v>0</v>
      </c>
      <c r="K428" s="201">
        <v>207699.24</v>
      </c>
      <c r="L428" s="200">
        <v>0</v>
      </c>
    </row>
    <row r="429" spans="1:12" ht="13.5" customHeight="1" thickBot="1">
      <c r="A429" s="199" t="s">
        <v>567</v>
      </c>
      <c r="B429" s="199" t="s">
        <v>576</v>
      </c>
      <c r="C429" s="200">
        <v>887018</v>
      </c>
      <c r="D429" s="201">
        <v>908749.94</v>
      </c>
      <c r="E429" s="201">
        <v>913628.54</v>
      </c>
      <c r="F429" s="201">
        <v>4878.6</v>
      </c>
      <c r="G429" s="200">
        <v>0</v>
      </c>
      <c r="H429" s="200">
        <v>0</v>
      </c>
      <c r="I429" s="200">
        <v>0</v>
      </c>
      <c r="J429" s="200">
        <v>0</v>
      </c>
      <c r="K429" s="201">
        <v>4878.6</v>
      </c>
      <c r="L429" s="200">
        <v>0</v>
      </c>
    </row>
    <row r="430" spans="1:12" ht="13.5" customHeight="1" thickBot="1">
      <c r="A430" s="199" t="s">
        <v>604</v>
      </c>
      <c r="B430" s="199" t="s">
        <v>576</v>
      </c>
      <c r="C430" s="200">
        <v>15557</v>
      </c>
      <c r="D430" s="201">
        <v>24547.39</v>
      </c>
      <c r="E430" s="201">
        <v>1347.24</v>
      </c>
      <c r="F430" s="201">
        <v>-23200.15</v>
      </c>
      <c r="G430" s="200">
        <v>0</v>
      </c>
      <c r="H430" s="200">
        <v>0</v>
      </c>
      <c r="I430" s="200">
        <v>0</v>
      </c>
      <c r="J430" s="200">
        <v>0</v>
      </c>
      <c r="K430" s="201">
        <v>-23200.15</v>
      </c>
      <c r="L430" s="200">
        <v>0</v>
      </c>
    </row>
    <row r="431" spans="1:12" ht="13.5" customHeight="1" thickBot="1">
      <c r="A431" s="199" t="s">
        <v>606</v>
      </c>
      <c r="B431" s="199" t="s">
        <v>576</v>
      </c>
      <c r="C431" s="200">
        <v>438277</v>
      </c>
      <c r="D431" s="201">
        <v>87655.4</v>
      </c>
      <c r="E431" s="201">
        <v>87655.4</v>
      </c>
      <c r="F431" s="200">
        <v>0</v>
      </c>
      <c r="G431" s="200">
        <v>0</v>
      </c>
      <c r="H431" s="200">
        <v>0</v>
      </c>
      <c r="I431" s="200">
        <v>0</v>
      </c>
      <c r="J431" s="200">
        <v>0</v>
      </c>
      <c r="K431" s="200">
        <v>0</v>
      </c>
      <c r="L431" s="200">
        <v>0</v>
      </c>
    </row>
    <row r="432" spans="1:12" ht="13.5" customHeight="1" thickBot="1">
      <c r="A432" s="199" t="s">
        <v>608</v>
      </c>
      <c r="B432" s="199" t="s">
        <v>576</v>
      </c>
      <c r="C432" s="200">
        <v>102217</v>
      </c>
      <c r="D432" s="201">
        <v>106428.34</v>
      </c>
      <c r="E432" s="201">
        <v>16354.72</v>
      </c>
      <c r="F432" s="201">
        <v>-90073.62</v>
      </c>
      <c r="G432" s="200">
        <v>0</v>
      </c>
      <c r="H432" s="200">
        <v>0</v>
      </c>
      <c r="I432" s="200">
        <v>0</v>
      </c>
      <c r="J432" s="200">
        <v>0</v>
      </c>
      <c r="K432" s="201">
        <v>-90073.62</v>
      </c>
      <c r="L432" s="200">
        <v>0</v>
      </c>
    </row>
    <row r="433" spans="1:12" ht="13.5" customHeight="1" thickBot="1">
      <c r="A433" s="199" t="s">
        <v>569</v>
      </c>
      <c r="B433" s="199" t="s">
        <v>525</v>
      </c>
      <c r="C433" s="200">
        <v>84867</v>
      </c>
      <c r="D433" s="201">
        <v>97223.64</v>
      </c>
      <c r="E433" s="201">
        <v>47415.19</v>
      </c>
      <c r="F433" s="200">
        <v>0</v>
      </c>
      <c r="G433" s="200">
        <v>0</v>
      </c>
      <c r="H433" s="201">
        <v>-4947.75</v>
      </c>
      <c r="I433" s="200">
        <v>0</v>
      </c>
      <c r="J433" s="200">
        <v>0</v>
      </c>
      <c r="K433" s="201">
        <v>-4947.75</v>
      </c>
      <c r="L433" s="200">
        <v>0</v>
      </c>
    </row>
    <row r="434" spans="1:12" ht="13.5" customHeight="1" thickBot="1">
      <c r="A434" s="199" t="s">
        <v>571</v>
      </c>
      <c r="B434" s="199" t="s">
        <v>525</v>
      </c>
      <c r="C434" s="200">
        <v>834770</v>
      </c>
      <c r="D434" s="201">
        <v>511296.63</v>
      </c>
      <c r="E434" s="201">
        <v>250431</v>
      </c>
      <c r="F434" s="200">
        <v>0</v>
      </c>
      <c r="G434" s="200">
        <v>0</v>
      </c>
      <c r="H434" s="200">
        <v>0</v>
      </c>
      <c r="I434" s="200">
        <v>0</v>
      </c>
      <c r="J434" s="200">
        <v>0</v>
      </c>
      <c r="K434" s="200">
        <v>0</v>
      </c>
      <c r="L434" s="200">
        <v>0</v>
      </c>
    </row>
    <row r="435" spans="1:12" ht="13.5" customHeight="1" thickBot="1">
      <c r="A435" s="199" t="s">
        <v>573</v>
      </c>
      <c r="B435" s="199" t="s">
        <v>525</v>
      </c>
      <c r="C435" s="200">
        <v>171699</v>
      </c>
      <c r="D435" s="201">
        <v>73830.57</v>
      </c>
      <c r="E435" s="201">
        <v>4790.4</v>
      </c>
      <c r="F435" s="200">
        <v>0</v>
      </c>
      <c r="G435" s="200">
        <v>0</v>
      </c>
      <c r="H435" s="200">
        <v>-17.17</v>
      </c>
      <c r="I435" s="200">
        <v>0</v>
      </c>
      <c r="J435" s="200">
        <v>0</v>
      </c>
      <c r="K435" s="200">
        <v>-17.17</v>
      </c>
      <c r="L435" s="200">
        <v>0</v>
      </c>
    </row>
    <row r="436" spans="1:12" ht="13.5" customHeight="1" thickBot="1">
      <c r="A436" s="199" t="s">
        <v>610</v>
      </c>
      <c r="B436" s="199" t="s">
        <v>576</v>
      </c>
      <c r="C436" s="200">
        <v>9391</v>
      </c>
      <c r="D436" s="201">
        <v>2729.96</v>
      </c>
      <c r="E436" s="201">
        <v>2016.25</v>
      </c>
      <c r="F436" s="200">
        <v>-713.71</v>
      </c>
      <c r="G436" s="200">
        <v>0</v>
      </c>
      <c r="H436" s="200">
        <v>0</v>
      </c>
      <c r="I436" s="200">
        <v>0</v>
      </c>
      <c r="J436" s="200">
        <v>0</v>
      </c>
      <c r="K436" s="200">
        <v>-713.71</v>
      </c>
      <c r="L436" s="200">
        <v>0</v>
      </c>
    </row>
    <row r="437" spans="1:12" ht="13.5" customHeight="1" thickBot="1">
      <c r="A437" s="199" t="s">
        <v>612</v>
      </c>
      <c r="B437" s="199" t="s">
        <v>576</v>
      </c>
      <c r="C437" s="200">
        <v>10546</v>
      </c>
      <c r="D437" s="201">
        <v>3691.1</v>
      </c>
      <c r="E437" s="201">
        <v>5273</v>
      </c>
      <c r="F437" s="201">
        <v>1581.9</v>
      </c>
      <c r="G437" s="200">
        <v>0</v>
      </c>
      <c r="H437" s="200">
        <v>0</v>
      </c>
      <c r="I437" s="200">
        <v>0</v>
      </c>
      <c r="J437" s="200">
        <v>0</v>
      </c>
      <c r="K437" s="201">
        <v>1581.9</v>
      </c>
      <c r="L437" s="200">
        <v>0</v>
      </c>
    </row>
    <row r="438" spans="1:12" ht="13.5" customHeight="1" thickBot="1">
      <c r="A438" s="374" t="s">
        <v>116</v>
      </c>
      <c r="B438" s="375"/>
      <c r="C438" s="375"/>
      <c r="D438" s="375"/>
      <c r="E438" s="375"/>
      <c r="F438" s="375"/>
      <c r="G438" s="375"/>
      <c r="H438" s="375"/>
      <c r="I438" s="375"/>
      <c r="J438" s="375"/>
      <c r="K438" s="375"/>
      <c r="L438" s="376"/>
    </row>
    <row r="439" spans="1:12" ht="13.5" customHeight="1" thickBot="1">
      <c r="A439" s="199" t="s">
        <v>620</v>
      </c>
      <c r="B439" s="199" t="s">
        <v>525</v>
      </c>
      <c r="C439" s="200">
        <v>45488</v>
      </c>
      <c r="D439" s="201">
        <v>13100.54</v>
      </c>
      <c r="E439" s="201">
        <v>13714.63</v>
      </c>
      <c r="F439" s="200">
        <v>0</v>
      </c>
      <c r="G439" s="200">
        <v>0</v>
      </c>
      <c r="H439" s="200">
        <v>-241.09</v>
      </c>
      <c r="I439" s="200">
        <v>0</v>
      </c>
      <c r="J439" s="200">
        <v>0</v>
      </c>
      <c r="K439" s="200">
        <v>-241.09</v>
      </c>
      <c r="L439" s="200">
        <v>0</v>
      </c>
    </row>
    <row r="440" spans="1:12" ht="13.5" customHeight="1" thickBot="1">
      <c r="A440" s="199" t="s">
        <v>621</v>
      </c>
      <c r="B440" s="199" t="s">
        <v>525</v>
      </c>
      <c r="C440" s="200">
        <v>327739</v>
      </c>
      <c r="D440" s="201">
        <v>86537.14</v>
      </c>
      <c r="E440" s="201">
        <v>97338.48</v>
      </c>
      <c r="F440" s="200">
        <v>0</v>
      </c>
      <c r="G440" s="200">
        <v>0</v>
      </c>
      <c r="H440" s="201">
        <v>-3600.44</v>
      </c>
      <c r="I440" s="200">
        <v>0</v>
      </c>
      <c r="J440" s="200">
        <v>0</v>
      </c>
      <c r="K440" s="201">
        <v>-3600.44</v>
      </c>
      <c r="L440" s="200">
        <v>0</v>
      </c>
    </row>
    <row r="441" spans="1:12" ht="13.5" customHeight="1" thickBot="1">
      <c r="A441" s="199" t="s">
        <v>621</v>
      </c>
      <c r="B441" s="199" t="s">
        <v>576</v>
      </c>
      <c r="C441" s="200">
        <v>121467</v>
      </c>
      <c r="D441" s="201">
        <v>32072.5</v>
      </c>
      <c r="E441" s="201">
        <v>36075.7</v>
      </c>
      <c r="F441" s="201">
        <v>4003.2</v>
      </c>
      <c r="G441" s="200">
        <v>0</v>
      </c>
      <c r="H441" s="200">
        <v>0</v>
      </c>
      <c r="I441" s="200">
        <v>0</v>
      </c>
      <c r="J441" s="200">
        <v>0</v>
      </c>
      <c r="K441" s="201">
        <v>4003.2</v>
      </c>
      <c r="L441" s="200">
        <v>0</v>
      </c>
    </row>
    <row r="442" spans="1:12" ht="13.5" customHeight="1" thickBot="1">
      <c r="A442" s="199" t="s">
        <v>622</v>
      </c>
      <c r="B442" s="199" t="s">
        <v>525</v>
      </c>
      <c r="C442" s="200">
        <v>473486</v>
      </c>
      <c r="D442" s="201">
        <v>164259.06</v>
      </c>
      <c r="E442" s="201">
        <v>187879.24</v>
      </c>
      <c r="F442" s="200">
        <v>0</v>
      </c>
      <c r="G442" s="200">
        <v>0</v>
      </c>
      <c r="H442" s="200">
        <v>-568.19</v>
      </c>
      <c r="I442" s="200">
        <v>0</v>
      </c>
      <c r="J442" s="200">
        <v>0</v>
      </c>
      <c r="K442" s="200">
        <v>-568.19</v>
      </c>
      <c r="L442" s="200">
        <v>0</v>
      </c>
    </row>
    <row r="443" spans="1:12" ht="13.5" customHeight="1" thickBot="1">
      <c r="A443" s="199" t="s">
        <v>622</v>
      </c>
      <c r="B443" s="199" t="s">
        <v>576</v>
      </c>
      <c r="C443" s="200">
        <v>234495</v>
      </c>
      <c r="D443" s="201">
        <v>81349.66</v>
      </c>
      <c r="E443" s="201">
        <v>93047.62</v>
      </c>
      <c r="F443" s="201">
        <v>11697.96</v>
      </c>
      <c r="G443" s="200">
        <v>0</v>
      </c>
      <c r="H443" s="200">
        <v>0</v>
      </c>
      <c r="I443" s="200">
        <v>0</v>
      </c>
      <c r="J443" s="200">
        <v>0</v>
      </c>
      <c r="K443" s="201">
        <v>11697.96</v>
      </c>
      <c r="L443" s="200">
        <v>0</v>
      </c>
    </row>
    <row r="444" spans="1:12" ht="13.5" customHeight="1" thickBot="1">
      <c r="A444" s="199" t="s">
        <v>623</v>
      </c>
      <c r="B444" s="199" t="s">
        <v>525</v>
      </c>
      <c r="C444" s="200">
        <v>889981</v>
      </c>
      <c r="D444" s="201">
        <v>307233</v>
      </c>
      <c r="E444" s="201">
        <v>353945.44</v>
      </c>
      <c r="F444" s="200">
        <v>0</v>
      </c>
      <c r="G444" s="200">
        <v>0</v>
      </c>
      <c r="H444" s="200">
        <v>800.98</v>
      </c>
      <c r="I444" s="200">
        <v>0</v>
      </c>
      <c r="J444" s="200">
        <v>0</v>
      </c>
      <c r="K444" s="200">
        <v>800.98</v>
      </c>
      <c r="L444" s="200">
        <v>0</v>
      </c>
    </row>
    <row r="445" spans="1:12" ht="13.5" customHeight="1" thickBot="1">
      <c r="A445" s="199" t="s">
        <v>623</v>
      </c>
      <c r="B445" s="199" t="s">
        <v>576</v>
      </c>
      <c r="C445" s="200">
        <v>117071</v>
      </c>
      <c r="D445" s="201">
        <v>40312.57</v>
      </c>
      <c r="E445" s="201">
        <v>46559.14</v>
      </c>
      <c r="F445" s="201">
        <v>6246.57</v>
      </c>
      <c r="G445" s="200">
        <v>0</v>
      </c>
      <c r="H445" s="200">
        <v>0</v>
      </c>
      <c r="I445" s="200">
        <v>0</v>
      </c>
      <c r="J445" s="200">
        <v>0</v>
      </c>
      <c r="K445" s="201">
        <v>6246.57</v>
      </c>
      <c r="L445" s="200">
        <v>0</v>
      </c>
    </row>
    <row r="446" spans="1:12" ht="13.5" customHeight="1" thickBot="1">
      <c r="A446" s="199" t="s">
        <v>624</v>
      </c>
      <c r="B446" s="199" t="s">
        <v>525</v>
      </c>
      <c r="C446" s="200">
        <v>303766</v>
      </c>
      <c r="D446" s="201">
        <v>103887.98</v>
      </c>
      <c r="E446" s="201">
        <v>119683.8</v>
      </c>
      <c r="F446" s="200">
        <v>0</v>
      </c>
      <c r="G446" s="200">
        <v>0</v>
      </c>
      <c r="H446" s="201">
        <v>-4465.37</v>
      </c>
      <c r="I446" s="200">
        <v>0</v>
      </c>
      <c r="J446" s="200">
        <v>0</v>
      </c>
      <c r="K446" s="201">
        <v>-4465.37</v>
      </c>
      <c r="L446" s="200">
        <v>0</v>
      </c>
    </row>
    <row r="447" spans="1:12" ht="13.5" customHeight="1" thickBot="1">
      <c r="A447" s="199" t="s">
        <v>624</v>
      </c>
      <c r="B447" s="199" t="s">
        <v>576</v>
      </c>
      <c r="C447" s="200">
        <v>318264</v>
      </c>
      <c r="D447" s="201">
        <v>108846.3</v>
      </c>
      <c r="E447" s="201">
        <v>125396.02</v>
      </c>
      <c r="F447" s="201">
        <v>16549.72</v>
      </c>
      <c r="G447" s="200">
        <v>0</v>
      </c>
      <c r="H447" s="200">
        <v>0</v>
      </c>
      <c r="I447" s="200">
        <v>0</v>
      </c>
      <c r="J447" s="200">
        <v>0</v>
      </c>
      <c r="K447" s="201">
        <v>16549.72</v>
      </c>
      <c r="L447" s="200">
        <v>0</v>
      </c>
    </row>
    <row r="448" spans="1:12" ht="13.5" customHeight="1" thickBot="1">
      <c r="A448" s="199" t="s">
        <v>625</v>
      </c>
      <c r="B448" s="199" t="s">
        <v>525</v>
      </c>
      <c r="C448" s="200">
        <v>503115</v>
      </c>
      <c r="D448" s="201">
        <v>216515.67</v>
      </c>
      <c r="E448" s="201">
        <v>247784.14</v>
      </c>
      <c r="F448" s="200">
        <v>0</v>
      </c>
      <c r="G448" s="200">
        <v>0</v>
      </c>
      <c r="H448" s="201">
        <v>-4744.34</v>
      </c>
      <c r="I448" s="200">
        <v>0</v>
      </c>
      <c r="J448" s="200">
        <v>0</v>
      </c>
      <c r="K448" s="201">
        <v>-4744.34</v>
      </c>
      <c r="L448" s="200">
        <v>0</v>
      </c>
    </row>
    <row r="449" spans="1:12" ht="13.5" customHeight="1" thickBot="1">
      <c r="A449" s="199" t="s">
        <v>625</v>
      </c>
      <c r="B449" s="199" t="s">
        <v>576</v>
      </c>
      <c r="C449" s="200">
        <v>134092</v>
      </c>
      <c r="D449" s="201">
        <v>57659.56</v>
      </c>
      <c r="E449" s="201">
        <v>66040.31</v>
      </c>
      <c r="F449" s="201">
        <v>8380.75</v>
      </c>
      <c r="G449" s="200">
        <v>0</v>
      </c>
      <c r="H449" s="200">
        <v>0</v>
      </c>
      <c r="I449" s="200">
        <v>0</v>
      </c>
      <c r="J449" s="200">
        <v>0</v>
      </c>
      <c r="K449" s="201">
        <v>8380.75</v>
      </c>
      <c r="L449" s="200">
        <v>0</v>
      </c>
    </row>
    <row r="450" spans="1:12" ht="13.5" customHeight="1" thickBot="1">
      <c r="A450" s="199" t="s">
        <v>626</v>
      </c>
      <c r="B450" s="199" t="s">
        <v>525</v>
      </c>
      <c r="C450" s="200">
        <v>511882</v>
      </c>
      <c r="D450" s="201">
        <v>218952.83</v>
      </c>
      <c r="E450" s="201">
        <v>252357.83</v>
      </c>
      <c r="F450" s="200">
        <v>0</v>
      </c>
      <c r="G450" s="200">
        <v>0</v>
      </c>
      <c r="H450" s="201">
        <v>-6783.38</v>
      </c>
      <c r="I450" s="200">
        <v>0</v>
      </c>
      <c r="J450" s="200">
        <v>0</v>
      </c>
      <c r="K450" s="201">
        <v>-6783.38</v>
      </c>
      <c r="L450" s="200">
        <v>0</v>
      </c>
    </row>
    <row r="451" spans="1:12" ht="13.5" customHeight="1" thickBot="1">
      <c r="A451" s="199" t="s">
        <v>626</v>
      </c>
      <c r="B451" s="199" t="s">
        <v>576</v>
      </c>
      <c r="C451" s="200">
        <v>108464</v>
      </c>
      <c r="D451" s="201">
        <v>46223.73</v>
      </c>
      <c r="E451" s="201">
        <v>53472.75</v>
      </c>
      <c r="F451" s="201">
        <v>7249.02</v>
      </c>
      <c r="G451" s="200">
        <v>0</v>
      </c>
      <c r="H451" s="200">
        <v>0</v>
      </c>
      <c r="I451" s="200">
        <v>0</v>
      </c>
      <c r="J451" s="200">
        <v>0</v>
      </c>
      <c r="K451" s="201">
        <v>7249.02</v>
      </c>
      <c r="L451" s="200">
        <v>0</v>
      </c>
    </row>
    <row r="452" spans="1:12" ht="13.5" customHeight="1" thickBot="1">
      <c r="A452" s="199" t="s">
        <v>627</v>
      </c>
      <c r="B452" s="199" t="s">
        <v>525</v>
      </c>
      <c r="C452" s="200">
        <v>176153</v>
      </c>
      <c r="D452" s="201">
        <v>89145.15</v>
      </c>
      <c r="E452" s="201">
        <v>103472.27</v>
      </c>
      <c r="F452" s="200">
        <v>0</v>
      </c>
      <c r="G452" s="200">
        <v>0</v>
      </c>
      <c r="H452" s="200">
        <v>422.76</v>
      </c>
      <c r="I452" s="200">
        <v>0</v>
      </c>
      <c r="J452" s="200">
        <v>0</v>
      </c>
      <c r="K452" s="200">
        <v>422.76</v>
      </c>
      <c r="L452" s="200">
        <v>0</v>
      </c>
    </row>
    <row r="453" spans="1:12" ht="13.5" customHeight="1" thickBot="1">
      <c r="A453" s="199" t="s">
        <v>628</v>
      </c>
      <c r="B453" s="199" t="s">
        <v>525</v>
      </c>
      <c r="C453" s="200">
        <v>374243</v>
      </c>
      <c r="D453" s="201">
        <v>217172.08</v>
      </c>
      <c r="E453" s="201">
        <v>256730.7</v>
      </c>
      <c r="F453" s="200">
        <v>0</v>
      </c>
      <c r="G453" s="200">
        <v>0</v>
      </c>
      <c r="H453" s="200">
        <v>-785.91</v>
      </c>
      <c r="I453" s="200">
        <v>0</v>
      </c>
      <c r="J453" s="200">
        <v>0</v>
      </c>
      <c r="K453" s="200">
        <v>-785.91</v>
      </c>
      <c r="L453" s="200">
        <v>0</v>
      </c>
    </row>
    <row r="454" spans="1:12" ht="13.5" customHeight="1" thickBot="1">
      <c r="A454" s="199" t="s">
        <v>629</v>
      </c>
      <c r="B454" s="199" t="s">
        <v>525</v>
      </c>
      <c r="C454" s="200">
        <v>331738</v>
      </c>
      <c r="D454" s="201">
        <v>205736.17</v>
      </c>
      <c r="E454" s="201">
        <v>259286.42</v>
      </c>
      <c r="F454" s="200">
        <v>0</v>
      </c>
      <c r="G454" s="200">
        <v>0</v>
      </c>
      <c r="H454" s="200">
        <v>265.39</v>
      </c>
      <c r="I454" s="200">
        <v>0</v>
      </c>
      <c r="J454" s="200">
        <v>0</v>
      </c>
      <c r="K454" s="200">
        <v>265.39</v>
      </c>
      <c r="L454" s="200">
        <v>0</v>
      </c>
    </row>
    <row r="455" spans="1:12" ht="13.5" customHeight="1" thickBot="1">
      <c r="A455" s="199" t="s">
        <v>630</v>
      </c>
      <c r="B455" s="199" t="s">
        <v>525</v>
      </c>
      <c r="C455" s="200">
        <v>42732</v>
      </c>
      <c r="D455" s="201">
        <v>30299.18</v>
      </c>
      <c r="E455" s="201">
        <v>36920.45</v>
      </c>
      <c r="F455" s="200">
        <v>0</v>
      </c>
      <c r="G455" s="200">
        <v>0</v>
      </c>
      <c r="H455" s="201">
        <v>-1192.22</v>
      </c>
      <c r="I455" s="200">
        <v>0</v>
      </c>
      <c r="J455" s="200">
        <v>0</v>
      </c>
      <c r="K455" s="201">
        <v>-1192.22</v>
      </c>
      <c r="L455" s="200">
        <v>0</v>
      </c>
    </row>
    <row r="456" spans="1:12" ht="13.5" customHeight="1" thickBot="1">
      <c r="A456" s="199" t="s">
        <v>631</v>
      </c>
      <c r="B456" s="199" t="s">
        <v>525</v>
      </c>
      <c r="C456" s="200">
        <v>123843</v>
      </c>
      <c r="D456" s="201">
        <v>109394.45</v>
      </c>
      <c r="E456" s="201">
        <v>117650.85</v>
      </c>
      <c r="F456" s="200">
        <v>0</v>
      </c>
      <c r="G456" s="200">
        <v>0</v>
      </c>
      <c r="H456" s="201">
        <v>-4767.96</v>
      </c>
      <c r="I456" s="200">
        <v>0</v>
      </c>
      <c r="J456" s="200">
        <v>0</v>
      </c>
      <c r="K456" s="201">
        <v>-4767.96</v>
      </c>
      <c r="L456" s="200">
        <v>0</v>
      </c>
    </row>
    <row r="457" spans="1:12" ht="13.5" customHeight="1" thickBot="1">
      <c r="A457" s="199" t="s">
        <v>632</v>
      </c>
      <c r="B457" s="199" t="s">
        <v>525</v>
      </c>
      <c r="C457" s="200">
        <v>117005</v>
      </c>
      <c r="D457" s="201">
        <v>108751.3</v>
      </c>
      <c r="E457" s="201">
        <v>108299.83</v>
      </c>
      <c r="F457" s="200">
        <v>0</v>
      </c>
      <c r="G457" s="200">
        <v>0</v>
      </c>
      <c r="H457" s="200">
        <v>-451.47</v>
      </c>
      <c r="I457" s="200">
        <v>0</v>
      </c>
      <c r="J457" s="200">
        <v>0</v>
      </c>
      <c r="K457" s="200">
        <v>-451.47</v>
      </c>
      <c r="L457" s="200">
        <v>-503.64</v>
      </c>
    </row>
    <row r="458" spans="1:12" ht="13.5" customHeight="1" thickBot="1">
      <c r="A458" s="206" t="s">
        <v>642</v>
      </c>
      <c r="B458" s="206">
        <v>72</v>
      </c>
      <c r="C458" s="199"/>
      <c r="D458" s="202">
        <v>14590330.82</v>
      </c>
      <c r="E458" s="202">
        <v>11567950.02</v>
      </c>
      <c r="F458" s="202">
        <v>-1807981.24</v>
      </c>
      <c r="G458" s="275">
        <v>0</v>
      </c>
      <c r="H458" s="202">
        <v>-92845.9</v>
      </c>
      <c r="I458" s="275">
        <v>0</v>
      </c>
      <c r="J458" s="275">
        <v>0</v>
      </c>
      <c r="K458" s="202">
        <v>-1900827.14</v>
      </c>
      <c r="L458" s="275">
        <v>973.84</v>
      </c>
    </row>
    <row r="459" spans="1:12" ht="13.5" customHeight="1">
      <c r="A459" s="280"/>
      <c r="B459" s="280"/>
      <c r="C459" s="281"/>
      <c r="D459" s="282"/>
      <c r="E459" s="282"/>
      <c r="F459" s="282"/>
      <c r="G459" s="283"/>
      <c r="H459" s="282"/>
      <c r="I459" s="283"/>
      <c r="J459" s="283"/>
      <c r="K459" s="282"/>
      <c r="L459" s="283"/>
    </row>
    <row r="461" spans="1:12" ht="12.75">
      <c r="A461" s="276" t="s">
        <v>415</v>
      </c>
      <c r="B461" s="276"/>
      <c r="C461" s="277"/>
      <c r="D461" s="277"/>
      <c r="E461" s="277"/>
      <c r="F461" s="277"/>
      <c r="G461" s="277"/>
      <c r="H461" s="277"/>
      <c r="I461" s="278" t="s">
        <v>416</v>
      </c>
      <c r="J461" s="278"/>
      <c r="K461" s="278"/>
      <c r="L461" s="278"/>
    </row>
    <row r="462" spans="1:12" ht="12.75">
      <c r="A462" s="276" t="s">
        <v>517</v>
      </c>
      <c r="B462" s="276"/>
      <c r="C462" s="277"/>
      <c r="D462" s="277" t="s">
        <v>417</v>
      </c>
      <c r="E462" s="277"/>
      <c r="F462" s="277" t="s">
        <v>193</v>
      </c>
      <c r="H462" s="279" t="s">
        <v>618</v>
      </c>
      <c r="I462" s="279"/>
      <c r="J462" s="279"/>
      <c r="K462" s="279"/>
      <c r="L462" s="279"/>
    </row>
  </sheetData>
  <sheetProtection/>
  <mergeCells count="16">
    <mergeCell ref="A364:L364"/>
    <mergeCell ref="A384:L384"/>
    <mergeCell ref="A438:L438"/>
    <mergeCell ref="A236:L236"/>
    <mergeCell ref="A290:L290"/>
    <mergeCell ref="A310:L310"/>
    <mergeCell ref="A88:L88"/>
    <mergeCell ref="A142:L142"/>
    <mergeCell ref="A162:L162"/>
    <mergeCell ref="A216:L216"/>
    <mergeCell ref="A7:L7"/>
    <mergeCell ref="B9:B12"/>
    <mergeCell ref="C9:C12"/>
    <mergeCell ref="L9:L12"/>
    <mergeCell ref="A14:L14"/>
    <mergeCell ref="A68:L68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Q40" sqref="Q40"/>
    </sheetView>
  </sheetViews>
  <sheetFormatPr defaultColWidth="9.140625" defaultRowHeight="12.75"/>
  <cols>
    <col min="1" max="2" width="9.140625" style="145" customWidth="1"/>
    <col min="3" max="3" width="18.7109375" style="145" customWidth="1"/>
    <col min="4" max="4" width="8.421875" style="92" customWidth="1"/>
    <col min="5" max="5" width="10.140625" style="92" customWidth="1"/>
    <col min="6" max="6" width="5.140625" style="92" customWidth="1"/>
    <col min="7" max="7" width="10.57421875" style="92" customWidth="1"/>
    <col min="8" max="8" width="4.57421875" style="92" customWidth="1"/>
    <col min="9" max="9" width="10.8515625" style="92" customWidth="1"/>
    <col min="10" max="10" width="4.140625" style="92" customWidth="1"/>
    <col min="11" max="11" width="10.7109375" style="92" customWidth="1"/>
    <col min="12" max="12" width="4.140625" style="92" customWidth="1"/>
    <col min="13" max="13" width="10.8515625" style="92" bestFit="1" customWidth="1"/>
    <col min="14" max="14" width="4.7109375" style="92" customWidth="1"/>
    <col min="15" max="15" width="10.57421875" style="92" customWidth="1"/>
    <col min="16" max="16384" width="9.140625" style="93" customWidth="1"/>
  </cols>
  <sheetData>
    <row r="1" spans="1:15" ht="12.75">
      <c r="A1" s="4" t="s">
        <v>437</v>
      </c>
      <c r="B1" s="4"/>
      <c r="C1"/>
      <c r="D1"/>
      <c r="E1" s="160"/>
      <c r="F1" s="160"/>
      <c r="G1" s="160"/>
      <c r="H1" s="91"/>
      <c r="I1" s="91"/>
      <c r="J1" s="91"/>
      <c r="K1" s="91"/>
      <c r="L1" s="91"/>
      <c r="M1" s="91"/>
      <c r="N1" s="91"/>
      <c r="O1" s="91"/>
    </row>
    <row r="2" spans="1:15" ht="12.75">
      <c r="A2" s="4" t="s">
        <v>436</v>
      </c>
      <c r="B2" s="4"/>
      <c r="C2"/>
      <c r="D2"/>
      <c r="E2" s="160"/>
      <c r="F2" s="160"/>
      <c r="G2" s="160"/>
      <c r="H2" s="91"/>
      <c r="I2" s="91"/>
      <c r="J2" s="91"/>
      <c r="K2" s="91"/>
      <c r="L2" s="91"/>
      <c r="M2" s="91"/>
      <c r="N2" s="91"/>
      <c r="O2" s="91"/>
    </row>
    <row r="3" spans="1:15" ht="12.75">
      <c r="A3" s="4" t="s">
        <v>299</v>
      </c>
      <c r="B3" s="4"/>
      <c r="C3"/>
      <c r="D3"/>
      <c r="E3" s="160"/>
      <c r="F3" s="160"/>
      <c r="G3" s="160"/>
      <c r="H3" s="91"/>
      <c r="I3" s="91"/>
      <c r="J3" s="91"/>
      <c r="K3" s="91"/>
      <c r="L3" s="91"/>
      <c r="M3" s="91"/>
      <c r="N3" s="91"/>
      <c r="O3" s="91"/>
    </row>
    <row r="4" spans="1:15" ht="12.75">
      <c r="A4" s="4" t="s">
        <v>300</v>
      </c>
      <c r="B4" s="4"/>
      <c r="C4"/>
      <c r="D4"/>
      <c r="E4" s="160"/>
      <c r="F4" s="160"/>
      <c r="G4" s="160"/>
      <c r="H4" s="91"/>
      <c r="I4" s="91"/>
      <c r="J4" s="91"/>
      <c r="K4" s="91"/>
      <c r="L4" s="91"/>
      <c r="M4" s="91"/>
      <c r="N4" s="91"/>
      <c r="O4" s="91"/>
    </row>
    <row r="5" spans="1:15" ht="12.75">
      <c r="A5" s="162"/>
      <c r="B5"/>
      <c r="C5"/>
      <c r="D5"/>
      <c r="E5"/>
      <c r="F5"/>
      <c r="G5"/>
      <c r="H5" s="91"/>
      <c r="I5" s="91"/>
      <c r="J5" s="91"/>
      <c r="K5" s="91"/>
      <c r="L5" s="91"/>
      <c r="M5" s="91"/>
      <c r="N5" s="91"/>
      <c r="O5" s="91"/>
    </row>
    <row r="6" spans="1:15" ht="12.75">
      <c r="A6" s="91"/>
      <c r="C6" s="144"/>
      <c r="D6" s="91"/>
      <c r="E6" s="91"/>
      <c r="F6" s="91"/>
      <c r="G6" s="91"/>
      <c r="H6" s="91"/>
      <c r="I6" s="91"/>
      <c r="J6" s="91"/>
      <c r="K6" s="91"/>
      <c r="L6" s="91"/>
      <c r="N6" s="91"/>
      <c r="O6" s="91"/>
    </row>
    <row r="7" spans="1:15" ht="12.75">
      <c r="A7" s="92"/>
      <c r="C7" s="144"/>
      <c r="D7" s="91"/>
      <c r="E7" s="91"/>
      <c r="F7" s="91"/>
      <c r="G7" s="91"/>
      <c r="H7" s="91"/>
      <c r="I7" s="91"/>
      <c r="J7" s="91"/>
      <c r="K7" s="91"/>
      <c r="L7" s="91"/>
      <c r="N7" s="91"/>
      <c r="O7" s="91"/>
    </row>
    <row r="8" spans="1:15" ht="12.75">
      <c r="A8" s="92"/>
      <c r="B8" s="159" t="s">
        <v>524</v>
      </c>
      <c r="C8" s="144"/>
      <c r="D8" s="91"/>
      <c r="E8" s="91"/>
      <c r="F8" s="91"/>
      <c r="G8" s="91"/>
      <c r="H8" s="91"/>
      <c r="I8" s="91"/>
      <c r="J8" s="91"/>
      <c r="K8" s="91"/>
      <c r="L8" s="91"/>
      <c r="N8" s="91"/>
      <c r="O8" s="91"/>
    </row>
    <row r="9" spans="1:15" ht="12.75">
      <c r="A9" s="144"/>
      <c r="B9" s="144"/>
      <c r="C9" s="144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s="146" customFormat="1" ht="11.25">
      <c r="A10" s="412" t="s">
        <v>90</v>
      </c>
      <c r="B10" s="413"/>
      <c r="C10" s="413"/>
      <c r="D10" s="413"/>
      <c r="E10" s="414"/>
      <c r="F10" s="415" t="s">
        <v>1</v>
      </c>
      <c r="G10" s="406" t="s">
        <v>420</v>
      </c>
      <c r="H10" s="415" t="s">
        <v>1</v>
      </c>
      <c r="I10" s="409" t="s">
        <v>421</v>
      </c>
      <c r="J10" s="415" t="s">
        <v>1</v>
      </c>
      <c r="K10" s="409" t="s">
        <v>107</v>
      </c>
      <c r="L10" s="415" t="s">
        <v>1</v>
      </c>
      <c r="M10" s="409" t="s">
        <v>422</v>
      </c>
      <c r="N10" s="415" t="s">
        <v>1</v>
      </c>
      <c r="O10" s="409" t="s">
        <v>113</v>
      </c>
    </row>
    <row r="11" spans="1:15" s="146" customFormat="1" ht="15" customHeight="1">
      <c r="A11" s="394" t="s">
        <v>412</v>
      </c>
      <c r="B11" s="395"/>
      <c r="C11" s="396"/>
      <c r="D11" s="403" t="s">
        <v>413</v>
      </c>
      <c r="E11" s="406" t="s">
        <v>423</v>
      </c>
      <c r="F11" s="416"/>
      <c r="G11" s="407"/>
      <c r="H11" s="416"/>
      <c r="I11" s="410"/>
      <c r="J11" s="416"/>
      <c r="K11" s="410"/>
      <c r="L11" s="416"/>
      <c r="M11" s="410"/>
      <c r="N11" s="416"/>
      <c r="O11" s="410"/>
    </row>
    <row r="12" spans="1:15" s="146" customFormat="1" ht="25.5" customHeight="1">
      <c r="A12" s="397"/>
      <c r="B12" s="398"/>
      <c r="C12" s="399"/>
      <c r="D12" s="404"/>
      <c r="E12" s="407"/>
      <c r="F12" s="416"/>
      <c r="G12" s="407"/>
      <c r="H12" s="416"/>
      <c r="I12" s="410"/>
      <c r="J12" s="416"/>
      <c r="K12" s="410"/>
      <c r="L12" s="416"/>
      <c r="M12" s="410"/>
      <c r="N12" s="416"/>
      <c r="O12" s="410"/>
    </row>
    <row r="13" spans="1:15" s="146" customFormat="1" ht="18" customHeight="1">
      <c r="A13" s="400"/>
      <c r="B13" s="401"/>
      <c r="C13" s="402"/>
      <c r="D13" s="405"/>
      <c r="E13" s="408"/>
      <c r="F13" s="416"/>
      <c r="G13" s="408"/>
      <c r="H13" s="416"/>
      <c r="I13" s="411"/>
      <c r="J13" s="416"/>
      <c r="K13" s="411"/>
      <c r="L13" s="416"/>
      <c r="M13" s="411"/>
      <c r="N13" s="416"/>
      <c r="O13" s="411"/>
    </row>
    <row r="14" spans="1:15" s="146" customFormat="1" ht="18" customHeight="1">
      <c r="A14" s="418">
        <v>1</v>
      </c>
      <c r="B14" s="419"/>
      <c r="C14" s="419"/>
      <c r="D14" s="419"/>
      <c r="E14" s="420"/>
      <c r="F14" s="417"/>
      <c r="G14" s="147">
        <v>2</v>
      </c>
      <c r="H14" s="417"/>
      <c r="I14" s="104">
        <v>3</v>
      </c>
      <c r="J14" s="417"/>
      <c r="K14" s="104">
        <v>4</v>
      </c>
      <c r="L14" s="417"/>
      <c r="M14" s="104">
        <v>5</v>
      </c>
      <c r="N14" s="417"/>
      <c r="O14" s="104">
        <v>6</v>
      </c>
    </row>
    <row r="15" spans="1:16" s="146" customFormat="1" ht="13.5" customHeight="1">
      <c r="A15" s="421" t="s">
        <v>424</v>
      </c>
      <c r="B15" s="422"/>
      <c r="C15" s="422"/>
      <c r="D15" s="422"/>
      <c r="E15" s="423"/>
      <c r="F15" s="148">
        <v>678</v>
      </c>
      <c r="G15" s="148"/>
      <c r="H15" s="148">
        <v>689</v>
      </c>
      <c r="I15" s="148"/>
      <c r="J15" s="148">
        <v>700</v>
      </c>
      <c r="K15" s="148"/>
      <c r="L15" s="148">
        <v>711</v>
      </c>
      <c r="M15" s="148"/>
      <c r="N15" s="148">
        <v>722</v>
      </c>
      <c r="O15" s="148"/>
      <c r="P15" s="149"/>
    </row>
    <row r="16" spans="1:16" s="146" customFormat="1" ht="12.75" customHeight="1">
      <c r="A16" s="392" t="s">
        <v>425</v>
      </c>
      <c r="B16" s="393"/>
      <c r="C16" s="393"/>
      <c r="D16" s="393"/>
      <c r="E16" s="393"/>
      <c r="F16" s="118">
        <v>679</v>
      </c>
      <c r="G16" s="118"/>
      <c r="H16" s="164">
        <v>690</v>
      </c>
      <c r="I16" s="118"/>
      <c r="J16" s="118">
        <v>701</v>
      </c>
      <c r="K16" s="118"/>
      <c r="L16" s="118">
        <v>712</v>
      </c>
      <c r="M16" s="118"/>
      <c r="N16" s="118">
        <v>723</v>
      </c>
      <c r="O16" s="118"/>
      <c r="P16" s="150"/>
    </row>
    <row r="17" spans="1:15" s="101" customFormat="1" ht="12.75" customHeight="1">
      <c r="A17" s="388" t="s">
        <v>619</v>
      </c>
      <c r="B17" s="388"/>
      <c r="C17" s="388"/>
      <c r="D17" s="204" t="s">
        <v>525</v>
      </c>
      <c r="E17" s="204" t="s">
        <v>620</v>
      </c>
      <c r="F17" s="125"/>
      <c r="G17" s="208">
        <v>13646.4</v>
      </c>
      <c r="H17" s="151"/>
      <c r="I17" s="208">
        <v>13100.54</v>
      </c>
      <c r="J17" s="151"/>
      <c r="K17" s="208">
        <v>13714.63</v>
      </c>
      <c r="L17" s="151"/>
      <c r="M17" s="207">
        <v>0.134299</v>
      </c>
      <c r="N17" s="151"/>
      <c r="O17" s="207">
        <v>0.107023</v>
      </c>
    </row>
    <row r="18" spans="1:15" s="101" customFormat="1" ht="12.75">
      <c r="A18" s="388" t="s">
        <v>619</v>
      </c>
      <c r="B18" s="388"/>
      <c r="C18" s="388"/>
      <c r="D18" s="204" t="s">
        <v>525</v>
      </c>
      <c r="E18" s="204" t="s">
        <v>621</v>
      </c>
      <c r="F18" s="125"/>
      <c r="G18" s="208">
        <v>98321.7</v>
      </c>
      <c r="H18" s="151"/>
      <c r="I18" s="208">
        <v>86537.14</v>
      </c>
      <c r="J18" s="151"/>
      <c r="K18" s="208">
        <v>97338.48</v>
      </c>
      <c r="L18" s="151"/>
      <c r="M18" s="207">
        <v>0.803976</v>
      </c>
      <c r="N18" s="151"/>
      <c r="O18" s="207">
        <v>0.75959</v>
      </c>
    </row>
    <row r="19" spans="1:15" s="101" customFormat="1" ht="12.75">
      <c r="A19" s="388" t="s">
        <v>619</v>
      </c>
      <c r="B19" s="388"/>
      <c r="C19" s="388"/>
      <c r="D19" s="204" t="s">
        <v>576</v>
      </c>
      <c r="E19" s="204" t="s">
        <v>621</v>
      </c>
      <c r="F19" s="125"/>
      <c r="G19" s="208">
        <v>36440.1</v>
      </c>
      <c r="H19" s="151"/>
      <c r="I19" s="208">
        <v>32072.5</v>
      </c>
      <c r="J19" s="151"/>
      <c r="K19" s="208">
        <v>36075.7</v>
      </c>
      <c r="L19" s="151"/>
      <c r="M19" s="207">
        <v>0.297971</v>
      </c>
      <c r="N19" s="151"/>
      <c r="O19" s="207">
        <v>0.28152</v>
      </c>
    </row>
    <row r="20" spans="1:15" s="101" customFormat="1" ht="12.75">
      <c r="A20" s="388" t="s">
        <v>619</v>
      </c>
      <c r="B20" s="388"/>
      <c r="C20" s="388"/>
      <c r="D20" s="204" t="s">
        <v>525</v>
      </c>
      <c r="E20" s="204" t="s">
        <v>622</v>
      </c>
      <c r="F20" s="125"/>
      <c r="G20" s="208">
        <v>189394.4</v>
      </c>
      <c r="H20" s="151"/>
      <c r="I20" s="208">
        <v>164259.06</v>
      </c>
      <c r="J20" s="151"/>
      <c r="K20" s="208">
        <v>187879.24</v>
      </c>
      <c r="L20" s="151"/>
      <c r="M20" s="207">
        <v>1.698988</v>
      </c>
      <c r="N20" s="151"/>
      <c r="O20" s="207">
        <v>1.466134</v>
      </c>
    </row>
    <row r="21" spans="1:15" s="101" customFormat="1" ht="12.75">
      <c r="A21" s="388" t="s">
        <v>619</v>
      </c>
      <c r="B21" s="388"/>
      <c r="C21" s="388"/>
      <c r="D21" s="204" t="s">
        <v>576</v>
      </c>
      <c r="E21" s="204" t="s">
        <v>622</v>
      </c>
      <c r="F21" s="125"/>
      <c r="G21" s="208">
        <v>93798</v>
      </c>
      <c r="H21" s="151"/>
      <c r="I21" s="208">
        <v>81349.66</v>
      </c>
      <c r="J21" s="151"/>
      <c r="K21" s="208">
        <v>93047.62</v>
      </c>
      <c r="L21" s="151"/>
      <c r="M21" s="207">
        <v>0.841427</v>
      </c>
      <c r="N21" s="151"/>
      <c r="O21" s="207">
        <v>0.726106</v>
      </c>
    </row>
    <row r="22" spans="1:15" s="101" customFormat="1" ht="12.75">
      <c r="A22" s="388" t="s">
        <v>619</v>
      </c>
      <c r="B22" s="388"/>
      <c r="C22" s="388"/>
      <c r="D22" s="204" t="s">
        <v>525</v>
      </c>
      <c r="E22" s="204" t="s">
        <v>623</v>
      </c>
      <c r="F22" s="125"/>
      <c r="G22" s="208">
        <v>355992.4</v>
      </c>
      <c r="H22" s="151"/>
      <c r="I22" s="208">
        <v>307233</v>
      </c>
      <c r="J22" s="151"/>
      <c r="K22" s="208">
        <v>353945.44</v>
      </c>
      <c r="L22" s="151"/>
      <c r="M22" s="207">
        <v>1.104942</v>
      </c>
      <c r="N22" s="151"/>
      <c r="O22" s="207">
        <v>2.762048</v>
      </c>
    </row>
    <row r="23" spans="1:15" s="101" customFormat="1" ht="12.75">
      <c r="A23" s="388" t="s">
        <v>619</v>
      </c>
      <c r="B23" s="388"/>
      <c r="C23" s="388"/>
      <c r="D23" s="204" t="s">
        <v>576</v>
      </c>
      <c r="E23" s="204" t="s">
        <v>623</v>
      </c>
      <c r="F23" s="125"/>
      <c r="G23" s="208">
        <v>46828.4</v>
      </c>
      <c r="H23" s="151"/>
      <c r="I23" s="208">
        <v>40312.57</v>
      </c>
      <c r="J23" s="151"/>
      <c r="K23" s="208">
        <v>46559.14</v>
      </c>
      <c r="L23" s="151"/>
      <c r="M23" s="207">
        <v>0.145348</v>
      </c>
      <c r="N23" s="151"/>
      <c r="O23" s="207">
        <v>0.363329</v>
      </c>
    </row>
    <row r="24" spans="1:15" s="101" customFormat="1" ht="12.75">
      <c r="A24" s="388" t="s">
        <v>619</v>
      </c>
      <c r="B24" s="388"/>
      <c r="C24" s="388"/>
      <c r="D24" s="204" t="s">
        <v>576</v>
      </c>
      <c r="E24" s="204" t="s">
        <v>624</v>
      </c>
      <c r="F24" s="125"/>
      <c r="G24" s="208">
        <v>127305.6</v>
      </c>
      <c r="H24" s="151"/>
      <c r="I24" s="208">
        <v>108846.3</v>
      </c>
      <c r="J24" s="151"/>
      <c r="K24" s="208">
        <v>125396.02</v>
      </c>
      <c r="L24" s="151"/>
      <c r="M24" s="207">
        <v>0.88416</v>
      </c>
      <c r="N24" s="151"/>
      <c r="O24" s="207">
        <v>0.97854</v>
      </c>
    </row>
    <row r="25" spans="1:15" s="101" customFormat="1" ht="12.75">
      <c r="A25" s="388" t="s">
        <v>619</v>
      </c>
      <c r="B25" s="388"/>
      <c r="C25" s="388"/>
      <c r="D25" s="204" t="s">
        <v>525</v>
      </c>
      <c r="E25" s="204" t="s">
        <v>624</v>
      </c>
      <c r="F25" s="125"/>
      <c r="G25" s="208">
        <v>121506.4</v>
      </c>
      <c r="H25" s="151"/>
      <c r="I25" s="208">
        <v>103887.98</v>
      </c>
      <c r="J25" s="151"/>
      <c r="K25" s="208">
        <v>119683.8</v>
      </c>
      <c r="L25" s="151"/>
      <c r="M25" s="207">
        <v>0.843884</v>
      </c>
      <c r="N25" s="151"/>
      <c r="O25" s="207">
        <v>0.933964</v>
      </c>
    </row>
    <row r="26" spans="1:15" s="101" customFormat="1" ht="12.75">
      <c r="A26" s="388" t="s">
        <v>619</v>
      </c>
      <c r="B26" s="388"/>
      <c r="C26" s="388"/>
      <c r="D26" s="204" t="s">
        <v>525</v>
      </c>
      <c r="E26" s="204" t="s">
        <v>625</v>
      </c>
      <c r="F26" s="125"/>
      <c r="G26" s="208">
        <v>251557.5</v>
      </c>
      <c r="H26" s="151"/>
      <c r="I26" s="208">
        <v>216515.67</v>
      </c>
      <c r="J26" s="151"/>
      <c r="K26" s="208">
        <v>247784.14</v>
      </c>
      <c r="L26" s="151"/>
      <c r="M26" s="207">
        <v>1.72869</v>
      </c>
      <c r="N26" s="151"/>
      <c r="O26" s="207">
        <v>1.933608</v>
      </c>
    </row>
    <row r="27" spans="1:15" s="101" customFormat="1" ht="12.75">
      <c r="A27" s="388" t="s">
        <v>619</v>
      </c>
      <c r="B27" s="388"/>
      <c r="C27" s="388"/>
      <c r="D27" s="204" t="s">
        <v>576</v>
      </c>
      <c r="E27" s="204" t="s">
        <v>625</v>
      </c>
      <c r="F27" s="125"/>
      <c r="G27" s="208">
        <v>67046</v>
      </c>
      <c r="H27" s="151"/>
      <c r="I27" s="208">
        <v>57659.56</v>
      </c>
      <c r="J27" s="151"/>
      <c r="K27" s="208">
        <v>66040.31</v>
      </c>
      <c r="L27" s="151"/>
      <c r="M27" s="207">
        <v>0.460737</v>
      </c>
      <c r="N27" s="151"/>
      <c r="O27" s="207">
        <v>0.515352</v>
      </c>
    </row>
    <row r="28" spans="1:15" s="101" customFormat="1" ht="12.75">
      <c r="A28" s="388" t="s">
        <v>619</v>
      </c>
      <c r="B28" s="388"/>
      <c r="C28" s="388"/>
      <c r="D28" s="204" t="s">
        <v>576</v>
      </c>
      <c r="E28" s="204" t="s">
        <v>626</v>
      </c>
      <c r="F28" s="125"/>
      <c r="G28" s="208">
        <v>54232</v>
      </c>
      <c r="H28" s="151"/>
      <c r="I28" s="208">
        <v>46223.73</v>
      </c>
      <c r="J28" s="151"/>
      <c r="K28" s="208">
        <v>53472.75</v>
      </c>
      <c r="L28" s="151"/>
      <c r="M28" s="207">
        <v>0.195608</v>
      </c>
      <c r="N28" s="151"/>
      <c r="O28" s="207">
        <v>0.41728</v>
      </c>
    </row>
    <row r="29" spans="1:15" s="101" customFormat="1" ht="12.75">
      <c r="A29" s="388" t="s">
        <v>619</v>
      </c>
      <c r="B29" s="388"/>
      <c r="C29" s="388"/>
      <c r="D29" s="204" t="s">
        <v>525</v>
      </c>
      <c r="E29" s="204" t="s">
        <v>626</v>
      </c>
      <c r="F29" s="125"/>
      <c r="G29" s="208">
        <v>255941</v>
      </c>
      <c r="H29" s="151"/>
      <c r="I29" s="208">
        <v>218952.83</v>
      </c>
      <c r="J29" s="151"/>
      <c r="K29" s="208">
        <v>252357.83</v>
      </c>
      <c r="L29" s="151"/>
      <c r="M29" s="207">
        <v>0.923147</v>
      </c>
      <c r="N29" s="151"/>
      <c r="O29" s="207">
        <v>1.969299</v>
      </c>
    </row>
    <row r="30" spans="1:15" s="101" customFormat="1" ht="12.75">
      <c r="A30" s="388" t="s">
        <v>619</v>
      </c>
      <c r="B30" s="388"/>
      <c r="C30" s="388"/>
      <c r="D30" s="204" t="s">
        <v>525</v>
      </c>
      <c r="E30" s="204" t="s">
        <v>627</v>
      </c>
      <c r="F30" s="125"/>
      <c r="G30" s="208">
        <v>105691.8</v>
      </c>
      <c r="H30" s="151"/>
      <c r="I30" s="208">
        <v>89145.15</v>
      </c>
      <c r="J30" s="151"/>
      <c r="K30" s="208">
        <v>103472.27</v>
      </c>
      <c r="L30" s="151"/>
      <c r="M30" s="207">
        <v>0.807364</v>
      </c>
      <c r="N30" s="151"/>
      <c r="O30" s="207">
        <v>0.807456</v>
      </c>
    </row>
    <row r="31" spans="1:15" s="101" customFormat="1" ht="12.75">
      <c r="A31" s="388" t="s">
        <v>619</v>
      </c>
      <c r="B31" s="388"/>
      <c r="C31" s="388"/>
      <c r="D31" s="204" t="s">
        <v>525</v>
      </c>
      <c r="E31" s="204" t="s">
        <v>628</v>
      </c>
      <c r="F31" s="125"/>
      <c r="G31" s="208">
        <v>261970.1</v>
      </c>
      <c r="H31" s="151"/>
      <c r="I31" s="208">
        <v>217172.08</v>
      </c>
      <c r="J31" s="151"/>
      <c r="K31" s="208">
        <v>256730.7</v>
      </c>
      <c r="L31" s="151"/>
      <c r="M31" s="207">
        <v>1.370773</v>
      </c>
      <c r="N31" s="151"/>
      <c r="O31" s="207">
        <v>2.003423</v>
      </c>
    </row>
    <row r="32" spans="1:15" s="101" customFormat="1" ht="12.75">
      <c r="A32" s="388" t="s">
        <v>619</v>
      </c>
      <c r="B32" s="388"/>
      <c r="C32" s="388"/>
      <c r="D32" s="204" t="s">
        <v>525</v>
      </c>
      <c r="E32" s="204" t="s">
        <v>629</v>
      </c>
      <c r="F32" s="125"/>
      <c r="G32" s="208">
        <v>265390.4</v>
      </c>
      <c r="H32" s="151"/>
      <c r="I32" s="208">
        <v>205736.17</v>
      </c>
      <c r="J32" s="151"/>
      <c r="K32" s="208">
        <v>259286.42</v>
      </c>
      <c r="L32" s="151"/>
      <c r="M32" s="207">
        <v>1.030719</v>
      </c>
      <c r="N32" s="151"/>
      <c r="O32" s="207">
        <v>2.023367</v>
      </c>
    </row>
    <row r="33" spans="1:15" s="101" customFormat="1" ht="12.75">
      <c r="A33" s="388" t="s">
        <v>619</v>
      </c>
      <c r="B33" s="388"/>
      <c r="C33" s="388"/>
      <c r="D33" s="204" t="s">
        <v>525</v>
      </c>
      <c r="E33" s="204" t="s">
        <v>630</v>
      </c>
      <c r="F33" s="125"/>
      <c r="G33" s="208">
        <v>38458.8</v>
      </c>
      <c r="H33" s="151"/>
      <c r="I33" s="208">
        <v>30299.18</v>
      </c>
      <c r="J33" s="151"/>
      <c r="K33" s="208">
        <v>36920.45</v>
      </c>
      <c r="L33" s="151"/>
      <c r="M33" s="207">
        <v>0.179578</v>
      </c>
      <c r="N33" s="151"/>
      <c r="O33" s="207">
        <v>0.288112</v>
      </c>
    </row>
    <row r="34" spans="1:15" s="101" customFormat="1" ht="12.75">
      <c r="A34" s="388" t="s">
        <v>619</v>
      </c>
      <c r="B34" s="388"/>
      <c r="C34" s="388"/>
      <c r="D34" s="204" t="s">
        <v>525</v>
      </c>
      <c r="E34" s="204" t="s">
        <v>631</v>
      </c>
      <c r="F34" s="125"/>
      <c r="G34" s="208">
        <v>123843</v>
      </c>
      <c r="H34" s="151"/>
      <c r="I34" s="208">
        <v>109394.45</v>
      </c>
      <c r="J34" s="151"/>
      <c r="K34" s="208">
        <v>117650.85</v>
      </c>
      <c r="L34" s="151"/>
      <c r="M34" s="207">
        <v>0.58645</v>
      </c>
      <c r="N34" s="151"/>
      <c r="O34" s="207">
        <v>0.9181</v>
      </c>
    </row>
    <row r="35" spans="1:15" s="101" customFormat="1" ht="12.75">
      <c r="A35" s="388" t="s">
        <v>619</v>
      </c>
      <c r="B35" s="388"/>
      <c r="C35" s="388"/>
      <c r="D35" s="204" t="s">
        <v>525</v>
      </c>
      <c r="E35" s="204" t="s">
        <v>632</v>
      </c>
      <c r="F35" s="125"/>
      <c r="G35" s="208">
        <v>117005</v>
      </c>
      <c r="H35" s="151"/>
      <c r="I35" s="208">
        <v>108751.3</v>
      </c>
      <c r="J35" s="151"/>
      <c r="K35" s="208">
        <v>108299.83</v>
      </c>
      <c r="L35" s="151"/>
      <c r="M35" s="207">
        <v>0.773562</v>
      </c>
      <c r="N35" s="151"/>
      <c r="O35" s="207">
        <v>0.845128</v>
      </c>
    </row>
    <row r="36" spans="1:16" s="146" customFormat="1" ht="23.25" customHeight="1">
      <c r="A36" s="389" t="s">
        <v>634</v>
      </c>
      <c r="B36" s="390"/>
      <c r="C36" s="390"/>
      <c r="D36" s="390"/>
      <c r="E36" s="391"/>
      <c r="F36" s="256">
        <v>680</v>
      </c>
      <c r="G36" s="256"/>
      <c r="H36" s="257">
        <v>691</v>
      </c>
      <c r="I36" s="256"/>
      <c r="J36" s="256">
        <v>702</v>
      </c>
      <c r="K36" s="256"/>
      <c r="L36" s="256">
        <v>713</v>
      </c>
      <c r="M36" s="256"/>
      <c r="N36" s="256">
        <v>724</v>
      </c>
      <c r="O36" s="256"/>
      <c r="P36" s="150"/>
    </row>
    <row r="37" spans="1:16" s="146" customFormat="1" ht="11.25">
      <c r="A37" s="387" t="s">
        <v>635</v>
      </c>
      <c r="B37" s="387"/>
      <c r="C37" s="387"/>
      <c r="D37" s="387"/>
      <c r="E37" s="387"/>
      <c r="F37" s="258">
        <v>681</v>
      </c>
      <c r="G37" s="258"/>
      <c r="H37" s="259">
        <v>692</v>
      </c>
      <c r="I37" s="258"/>
      <c r="J37" s="260">
        <v>703</v>
      </c>
      <c r="K37" s="258"/>
      <c r="L37" s="258">
        <v>714</v>
      </c>
      <c r="M37" s="258"/>
      <c r="N37" s="258">
        <v>725</v>
      </c>
      <c r="O37" s="258"/>
      <c r="P37" s="150"/>
    </row>
    <row r="38" spans="1:15" s="101" customFormat="1" ht="14.25" customHeight="1">
      <c r="A38" s="382" t="s">
        <v>633</v>
      </c>
      <c r="B38" s="383"/>
      <c r="C38" s="383"/>
      <c r="D38" s="383"/>
      <c r="E38" s="384"/>
      <c r="F38" s="258">
        <v>682</v>
      </c>
      <c r="G38" s="236">
        <f>SUM(G16:G37)</f>
        <v>2624369</v>
      </c>
      <c r="H38" s="239">
        <v>693</v>
      </c>
      <c r="I38" s="236">
        <f>SUM(I16:I37)</f>
        <v>2237448.8699999996</v>
      </c>
      <c r="J38" s="239">
        <v>704</v>
      </c>
      <c r="K38" s="236">
        <f>SUM(K16:K37)</f>
        <v>2575655.6200000006</v>
      </c>
      <c r="L38" s="239">
        <v>715</v>
      </c>
      <c r="M38" s="261"/>
      <c r="N38" s="239">
        <v>726</v>
      </c>
      <c r="O38" s="270">
        <f>SUM(O16:O37)</f>
        <v>20.099379</v>
      </c>
    </row>
    <row r="39" spans="1:15" s="131" customFormat="1" ht="11.25">
      <c r="A39" s="385" t="s">
        <v>636</v>
      </c>
      <c r="B39" s="385"/>
      <c r="C39" s="385"/>
      <c r="D39" s="385"/>
      <c r="E39" s="385"/>
      <c r="F39" s="258">
        <v>683</v>
      </c>
      <c r="G39" s="262"/>
      <c r="H39" s="263">
        <v>694</v>
      </c>
      <c r="I39" s="264"/>
      <c r="J39" s="234">
        <v>705</v>
      </c>
      <c r="K39" s="264"/>
      <c r="L39" s="265">
        <v>716</v>
      </c>
      <c r="M39" s="266"/>
      <c r="N39" s="267">
        <v>727</v>
      </c>
      <c r="O39" s="268"/>
    </row>
    <row r="40" spans="1:15" s="131" customFormat="1" ht="11.25">
      <c r="A40" s="386" t="s">
        <v>637</v>
      </c>
      <c r="B40" s="386"/>
      <c r="C40" s="386"/>
      <c r="D40" s="386"/>
      <c r="E40" s="386"/>
      <c r="F40" s="269">
        <v>684</v>
      </c>
      <c r="G40" s="262"/>
      <c r="H40" s="263">
        <v>695</v>
      </c>
      <c r="I40" s="264"/>
      <c r="J40" s="234">
        <v>706</v>
      </c>
      <c r="K40" s="264"/>
      <c r="L40" s="265">
        <v>717</v>
      </c>
      <c r="M40" s="266"/>
      <c r="N40" s="267">
        <v>728</v>
      </c>
      <c r="O40" s="268"/>
    </row>
    <row r="41" spans="1:15" s="131" customFormat="1" ht="11.25">
      <c r="A41" s="386" t="s">
        <v>638</v>
      </c>
      <c r="B41" s="386"/>
      <c r="C41" s="386"/>
      <c r="D41" s="386"/>
      <c r="E41" s="386"/>
      <c r="F41" s="269">
        <v>685</v>
      </c>
      <c r="G41" s="262"/>
      <c r="H41" s="263">
        <v>696</v>
      </c>
      <c r="I41" s="264"/>
      <c r="J41" s="234">
        <v>707</v>
      </c>
      <c r="K41" s="264"/>
      <c r="L41" s="265">
        <v>718</v>
      </c>
      <c r="M41" s="266"/>
      <c r="N41" s="267">
        <v>729</v>
      </c>
      <c r="O41" s="268"/>
    </row>
    <row r="42" spans="1:15" s="131" customFormat="1" ht="11.25">
      <c r="A42" s="386" t="s">
        <v>639</v>
      </c>
      <c r="B42" s="386"/>
      <c r="C42" s="386"/>
      <c r="D42" s="386"/>
      <c r="E42" s="386"/>
      <c r="F42" s="269">
        <v>686</v>
      </c>
      <c r="G42" s="269"/>
      <c r="H42" s="263">
        <v>697</v>
      </c>
      <c r="I42" s="269"/>
      <c r="J42" s="263">
        <v>708</v>
      </c>
      <c r="K42" s="269"/>
      <c r="L42" s="243">
        <v>719</v>
      </c>
      <c r="M42" s="269"/>
      <c r="N42" s="263">
        <v>730</v>
      </c>
      <c r="O42" s="269"/>
    </row>
    <row r="43" spans="1:15" s="131" customFormat="1" ht="11.25">
      <c r="A43" s="386" t="s">
        <v>640</v>
      </c>
      <c r="B43" s="386"/>
      <c r="C43" s="386"/>
      <c r="D43" s="386"/>
      <c r="E43" s="386"/>
      <c r="F43" s="269">
        <v>687</v>
      </c>
      <c r="G43" s="135"/>
      <c r="H43" s="263">
        <v>698</v>
      </c>
      <c r="I43" s="134"/>
      <c r="J43" s="234">
        <v>709</v>
      </c>
      <c r="K43" s="134"/>
      <c r="L43" s="265">
        <v>720</v>
      </c>
      <c r="M43" s="266"/>
      <c r="N43" s="267">
        <v>731</v>
      </c>
      <c r="O43" s="152"/>
    </row>
    <row r="44" spans="1:15" s="131" customFormat="1" ht="11.25">
      <c r="A44" s="385" t="s">
        <v>641</v>
      </c>
      <c r="B44" s="385"/>
      <c r="C44" s="385"/>
      <c r="D44" s="385"/>
      <c r="E44" s="385"/>
      <c r="F44" s="269">
        <v>688</v>
      </c>
      <c r="G44" s="135">
        <f>G38</f>
        <v>2624369</v>
      </c>
      <c r="H44" s="263">
        <v>699</v>
      </c>
      <c r="I44" s="134">
        <f>I38</f>
        <v>2237448.8699999996</v>
      </c>
      <c r="J44" s="234">
        <v>710</v>
      </c>
      <c r="K44" s="134">
        <f>K38</f>
        <v>2575655.6200000006</v>
      </c>
      <c r="L44" s="265">
        <v>721</v>
      </c>
      <c r="M44" s="266"/>
      <c r="N44" s="267">
        <v>732</v>
      </c>
      <c r="O44" s="139">
        <f>O38</f>
        <v>20.099379</v>
      </c>
    </row>
    <row r="45" spans="1:15" s="101" customFormat="1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1:16" ht="12.75">
      <c r="A46" s="153" t="s">
        <v>415</v>
      </c>
      <c r="B46" s="153"/>
      <c r="C46" s="153"/>
      <c r="D46" s="140"/>
      <c r="E46" s="140"/>
      <c r="J46" s="141" t="s">
        <v>193</v>
      </c>
      <c r="L46" s="381" t="s">
        <v>416</v>
      </c>
      <c r="M46" s="381"/>
      <c r="N46" s="381"/>
      <c r="O46" s="381"/>
      <c r="P46" s="146"/>
    </row>
    <row r="47" spans="1:16" ht="12.75">
      <c r="A47" s="153" t="s">
        <v>517</v>
      </c>
      <c r="B47" s="153"/>
      <c r="C47" s="153"/>
      <c r="D47" s="140" t="s">
        <v>417</v>
      </c>
      <c r="K47" s="140"/>
      <c r="L47" s="381" t="s">
        <v>406</v>
      </c>
      <c r="M47" s="381"/>
      <c r="N47" s="381"/>
      <c r="O47" s="381"/>
      <c r="P47" s="146"/>
    </row>
    <row r="48" spans="10:16" ht="12.75">
      <c r="J48" s="143"/>
      <c r="K48" s="95"/>
      <c r="L48" s="91"/>
      <c r="M48" s="154"/>
      <c r="N48" s="154"/>
      <c r="P48" s="155"/>
    </row>
    <row r="49" spans="1:16" ht="12.75">
      <c r="A49" s="144"/>
      <c r="B49" s="145" t="s">
        <v>426</v>
      </c>
      <c r="C49" s="144"/>
      <c r="D49" s="91"/>
      <c r="E49" s="94"/>
      <c r="F49" s="91"/>
      <c r="G49" s="95"/>
      <c r="H49" s="91"/>
      <c r="I49" s="91"/>
      <c r="J49" s="91"/>
      <c r="K49" s="95"/>
      <c r="L49" s="91"/>
      <c r="M49" s="154"/>
      <c r="N49" s="154"/>
      <c r="O49" s="142"/>
      <c r="P49" s="146"/>
    </row>
    <row r="50" spans="2:14" ht="12.75">
      <c r="B50" s="145" t="s">
        <v>419</v>
      </c>
      <c r="M50" s="154"/>
      <c r="N50" s="154"/>
    </row>
    <row r="51" ht="12.75">
      <c r="B51" s="145" t="s">
        <v>427</v>
      </c>
    </row>
  </sheetData>
  <sheetProtection/>
  <mergeCells count="47">
    <mergeCell ref="N10:N14"/>
    <mergeCell ref="A24:C24"/>
    <mergeCell ref="A26:C26"/>
    <mergeCell ref="A25:C25"/>
    <mergeCell ref="A15:E15"/>
    <mergeCell ref="O10:O13"/>
    <mergeCell ref="A10:E10"/>
    <mergeCell ref="F10:F14"/>
    <mergeCell ref="J10:J14"/>
    <mergeCell ref="K10:K13"/>
    <mergeCell ref="L10:L14"/>
    <mergeCell ref="M10:M13"/>
    <mergeCell ref="G10:G13"/>
    <mergeCell ref="I10:I13"/>
    <mergeCell ref="H10:H14"/>
    <mergeCell ref="A16:E16"/>
    <mergeCell ref="A17:C17"/>
    <mergeCell ref="A11:C13"/>
    <mergeCell ref="D11:D13"/>
    <mergeCell ref="E11:E13"/>
    <mergeCell ref="A18:C18"/>
    <mergeCell ref="A14:E14"/>
    <mergeCell ref="A19:C19"/>
    <mergeCell ref="A20:C20"/>
    <mergeCell ref="A21:C21"/>
    <mergeCell ref="A22:C22"/>
    <mergeCell ref="A23:C23"/>
    <mergeCell ref="A36:E36"/>
    <mergeCell ref="A32:C32"/>
    <mergeCell ref="A33:C33"/>
    <mergeCell ref="A35:C35"/>
    <mergeCell ref="A37:E37"/>
    <mergeCell ref="A29:C29"/>
    <mergeCell ref="A27:C27"/>
    <mergeCell ref="A28:C28"/>
    <mergeCell ref="A30:C30"/>
    <mergeCell ref="A34:C34"/>
    <mergeCell ref="A31:C31"/>
    <mergeCell ref="L47:O47"/>
    <mergeCell ref="A38:E38"/>
    <mergeCell ref="A39:E39"/>
    <mergeCell ref="A40:E40"/>
    <mergeCell ref="A41:E41"/>
    <mergeCell ref="A42:E42"/>
    <mergeCell ref="A43:E43"/>
    <mergeCell ref="A44:E44"/>
    <mergeCell ref="L46:O4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2020-07-28T11:32:54Z</cp:lastPrinted>
  <dcterms:created xsi:type="dcterms:W3CDTF">2008-07-04T06:50:58Z</dcterms:created>
  <dcterms:modified xsi:type="dcterms:W3CDTF">2020-08-06T12:00:16Z</dcterms:modified>
  <cp:category/>
  <cp:version/>
  <cp:contentType/>
  <cp:contentStatus/>
</cp:coreProperties>
</file>