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bu1" sheetId="1" r:id="rId1"/>
    <sheet name="bs" sheetId="2" r:id="rId2"/>
    <sheet name="bu2" sheetId="3" r:id="rId3"/>
    <sheet name="nov" sheetId="4" r:id="rId4"/>
    <sheet name="aneks" sheetId="5" r:id="rId5"/>
    <sheet name="kapital " sheetId="6" r:id="rId6"/>
    <sheet name="adekvat kap" sheetId="7" r:id="rId7"/>
    <sheet name="vodni" sheetId="8" r:id="rId8"/>
    <sheet name="zaključni list " sheetId="9" r:id="rId9"/>
    <sheet name="zaklj list poč stanje" sheetId="10" r:id="rId10"/>
  </sheets>
  <definedNames/>
  <calcPr fullCalcOnLoad="1"/>
</workbook>
</file>

<file path=xl/sharedStrings.xml><?xml version="1.0" encoding="utf-8"?>
<sst xmlns="http://schemas.openxmlformats.org/spreadsheetml/2006/main" count="948" uniqueCount="756">
  <si>
    <t>Матични број друштва за управљање инвестиционим фондом: 01935321</t>
  </si>
  <si>
    <t>ЈИБ друштва за управљање фондом: 4400381240005</t>
  </si>
  <si>
    <t>Назив инвестиционог/их фонда/ова којим управља: ЗИФ Инвест нова фонд а.д. Бијељина и ЗИФ Униоинвест фонд а.д. Бијељина</t>
  </si>
  <si>
    <t>ОБРАЧУН АДЕКВАТНОСТИ КАПИТАЛА ДРУШТВА ЗА УПРАВЉАЊЕ AK-ДУИФ</t>
  </si>
  <si>
    <t xml:space="preserve">Редни број </t>
  </si>
  <si>
    <t xml:space="preserve">Назив позиције </t>
  </si>
  <si>
    <t>Износ (у КМ)</t>
  </si>
  <si>
    <t>Укупна имовина</t>
  </si>
  <si>
    <t>Укупне обавезе</t>
  </si>
  <si>
    <t>Губитак из пословања</t>
  </si>
  <si>
    <t>Нереализовани губици</t>
  </si>
  <si>
    <t>Откупљене сопствене акције</t>
  </si>
  <si>
    <t>Укупан капитал (1- 2 - 3 - 4 - 5)</t>
  </si>
  <si>
    <t>Минимални износ основног капитала из члана 22. став 1. Закона о инвестиционим фондовима</t>
  </si>
  <si>
    <t>Износ основног капитала изнад минимално прописаног (6 - 7)</t>
  </si>
  <si>
    <t>Недостајући износ (7 - 6)</t>
  </si>
  <si>
    <t>Име и презиме лица које је сачинило</t>
  </si>
  <si>
    <t>Име и презиме одговорног</t>
  </si>
  <si>
    <t>извјештај:</t>
  </si>
  <si>
    <t>лица:</t>
  </si>
  <si>
    <t>Naziv privrednog društva, zadruge, drugog pravnog lica ili preduzetnika:</t>
  </si>
  <si>
    <t>Sjedište:</t>
  </si>
  <si>
    <t>JIB:</t>
  </si>
  <si>
    <t>Poslovni računi:</t>
  </si>
  <si>
    <t/>
  </si>
  <si>
    <t>U</t>
  </si>
  <si>
    <t>Lice sa licencom</t>
  </si>
  <si>
    <t>Datum</t>
  </si>
  <si>
    <t>M.P.</t>
  </si>
  <si>
    <t>Lice odgovorno za zastupanje</t>
  </si>
  <si>
    <t>Bilans stanja</t>
  </si>
  <si>
    <t>(Izvještaj o finansijskom položaju)</t>
  </si>
  <si>
    <t>- u konvertibilnim markama -</t>
  </si>
  <si>
    <t>Izvještaj</t>
  </si>
  <si>
    <t>o ostalim dobicima i gubicima perioda</t>
  </si>
  <si>
    <t>u konvertibilnim markama</t>
  </si>
  <si>
    <t>Bilans tokova gotovine</t>
  </si>
  <si>
    <t>(Izvještaj o tokovima gotovine)</t>
  </si>
  <si>
    <t>Aneks</t>
  </si>
  <si>
    <t>(Dodatni računovodstveni izvještaj)</t>
  </si>
  <si>
    <t>Izvještaj o promjenama u kapitalu</t>
  </si>
  <si>
    <t>Bijeljina</t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</si>
  <si>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</si>
  <si>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</si>
  <si>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</si>
  <si>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</si>
  <si>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</si>
  <si>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</si>
  <si>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</si>
  <si>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</si>
  <si>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</si>
  <si>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</si>
  <si>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</si>
  <si>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</si>
  <si>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</si>
  <si>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</si>
  <si>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</si>
  <si>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</si>
  <si>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</si>
  <si>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</si>
  <si>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</si>
  <si>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</si>
  <si>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</si>
  <si>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</si>
  <si>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</si>
  <si>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</si>
  <si>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</si>
  <si>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</si>
  <si>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8.</t>
  </si>
  <si>
    <t>9.</t>
  </si>
  <si>
    <t>10.</t>
  </si>
  <si>
    <t>11.</t>
  </si>
  <si>
    <t>12.</t>
  </si>
  <si>
    <t>A. POSLOVNI PRIHODI I RASHODI</t>
  </si>
  <si>
    <t xml:space="preserve">    I - POSLOVNI PRIHODI (202 + 206 + 210 + 211 - 212 + 213 - 214 + 215)</t>
  </si>
  <si>
    <t xml:space="preserve">      1. Prihodi od prodaje robe (203 do 205)</t>
  </si>
  <si>
    <t xml:space="preserve">        a) Prihodi od prodaje robe povezanim pravnim licima</t>
  </si>
  <si>
    <t>601, 602, 603</t>
  </si>
  <si>
    <t xml:space="preserve">        b) Prihodi od prodaje robe na domaćem tržištu</t>
  </si>
  <si>
    <t xml:space="preserve">        v) Prihodi od prodaje robe na inostranom tržištu</t>
  </si>
  <si>
    <t xml:space="preserve">      2. Prihodi od prodaje učinaka (207 do 209)</t>
  </si>
  <si>
    <t xml:space="preserve">        a) Prihodi od prodaje učinaka povezanim pravnim licima</t>
  </si>
  <si>
    <t>611, 612, 613</t>
  </si>
  <si>
    <t xml:space="preserve">        b) Prihodi od prodaje učinaka na domaćem tržištu</t>
  </si>
  <si>
    <t xml:space="preserve">        v) Prihodi od prodaje učinaka na inostranom tržištu</t>
  </si>
  <si>
    <t xml:space="preserve">      3. Prihodi od aktiviranja ili potrošnje robe i učinaka</t>
  </si>
  <si>
    <t xml:space="preserve">      4. Povećenje vrijednosti zaliha učinaka</t>
  </si>
  <si>
    <t xml:space="preserve">      5. Smanjenje vrijednosti zaliha učinaka</t>
  </si>
  <si>
    <t>640, 641</t>
  </si>
  <si>
    <t xml:space="preserve">      6. Povećenje vrijednosti investicionih nekretnina i bioloških sredstava koja se ne amortizuju</t>
  </si>
  <si>
    <t>642, 643</t>
  </si>
  <si>
    <t xml:space="preserve">      7. Smanjenje vrijednosti investicionih nekretnina i bioloških sredstava koja se ne amortizuju</t>
  </si>
  <si>
    <t>650 do 659</t>
  </si>
  <si>
    <t xml:space="preserve">      8. Ostali poslovni prihodi</t>
  </si>
  <si>
    <t xml:space="preserve">    II - POSLOVNI RASHODI (217 + 218 + 219 + 222 + 223 + 226 + 227 + 228)</t>
  </si>
  <si>
    <t>500 do 502</t>
  </si>
  <si>
    <t xml:space="preserve">      1. Nabavna vrijednost prodate robe</t>
  </si>
  <si>
    <t>510 do 513</t>
  </si>
  <si>
    <t xml:space="preserve">      2. Troškovi materijala</t>
  </si>
  <si>
    <t xml:space="preserve">      3. Troškovi zarada, naknada zarada i ostalih ličnih rashoda (220 + 221)</t>
  </si>
  <si>
    <t>520 do 523</t>
  </si>
  <si>
    <t xml:space="preserve">        a) Troškovi bruto zarada i bruto naknada zarada</t>
  </si>
  <si>
    <t>524 do 529</t>
  </si>
  <si>
    <t xml:space="preserve">        b) Ostali lični rashodi</t>
  </si>
  <si>
    <t>530 do 539</t>
  </si>
  <si>
    <t xml:space="preserve">      4. Troškovi proizvodnih usluga</t>
  </si>
  <si>
    <t xml:space="preserve">      5. Troškovi amortizacije i rezervisanja (224 + 225)</t>
  </si>
  <si>
    <t xml:space="preserve">        a) Troškovi amortizacije</t>
  </si>
  <si>
    <t xml:space="preserve">        b) Troškovi rezervisanja</t>
  </si>
  <si>
    <t>55, osim 555 i 556</t>
  </si>
  <si>
    <t xml:space="preserve">      6. Nematerijalni troškovi (bez poreza i doprinosa)</t>
  </si>
  <si>
    <t xml:space="preserve">      7. Troškovi poreza</t>
  </si>
  <si>
    <t xml:space="preserve">      8. Troškovi doprinosa</t>
  </si>
  <si>
    <t xml:space="preserve">  B. POSLOVNI DOBITAK (201 - 216)</t>
  </si>
  <si>
    <t xml:space="preserve">  V. POSLOVNI GUBITAK (216 - 201)</t>
  </si>
  <si>
    <t>G. FINANSIJSKI PRIHODI I RASHODI</t>
  </si>
  <si>
    <t xml:space="preserve">    I - FINANSIJSKI PRIHODI (232 do 237)</t>
  </si>
  <si>
    <t xml:space="preserve">      1. Finansijski prihodi od povezanih pravnih lica</t>
  </si>
  <si>
    <t xml:space="preserve">      2. Prihodi od kamata</t>
  </si>
  <si>
    <t xml:space="preserve">      3. Pozitivne kursne razlike</t>
  </si>
  <si>
    <t xml:space="preserve">      4. Prihodi od efekata valutne klauzule</t>
  </si>
  <si>
    <t xml:space="preserve">      5. Prihodi od učešća u dobitku zajedničkih ulaganja</t>
  </si>
  <si>
    <t xml:space="preserve">      6. Ostali finansijski prihodi</t>
  </si>
  <si>
    <t xml:space="preserve">    II - FINANSIJSKI RASHODI (239 do 243)</t>
  </si>
  <si>
    <t xml:space="preserve">      1. Finansijski rashodi po osnovu odnosa povezanih pravnih lica</t>
  </si>
  <si>
    <t xml:space="preserve">      2. Rashodi kamata</t>
  </si>
  <si>
    <t xml:space="preserve">      3. Negativne kursne razlike</t>
  </si>
  <si>
    <t xml:space="preserve">      4. Rashodi po osnovu valutne klauzule</t>
  </si>
  <si>
    <t xml:space="preserve">      5. Ostali finansijski rashodi</t>
  </si>
  <si>
    <t xml:space="preserve">  D. DOBITAK REDOVNE AKTIVNOSTI (229 + 231 - 238) ili (231 - 238 - 230)</t>
  </si>
  <si>
    <t xml:space="preserve">  Đ. GUBITAK REDOVNE AKTIVNOSTI (230 + 238 - 231) ili (238 - 229 - 231)</t>
  </si>
  <si>
    <t>E. OSTALI PRIHODI I RASHODI</t>
  </si>
  <si>
    <t xml:space="preserve">    I - OSTALI PRIHODI (247 do 256)</t>
  </si>
  <si>
    <t xml:space="preserve">      1. Dobici po osnovu prodaje nematerijalnih sredstava, nekretnina, postrojenja i opreme</t>
  </si>
  <si>
    <t xml:space="preserve">      2. Dobici po osnovu prodaje investicionih nekretnina</t>
  </si>
  <si>
    <t xml:space="preserve">      3. Dobici po osnovu prodaje bioloških sredstava</t>
  </si>
  <si>
    <t xml:space="preserve">      4. Dobici po osnovu prodaje sredstava obustavljenog poslovanja</t>
  </si>
  <si>
    <t xml:space="preserve">      5. Dobici po osnovu prodaje učešća u kapitalu i HOV</t>
  </si>
  <si>
    <t xml:space="preserve">      6. Dobici po osnovu prodaje materijala</t>
  </si>
  <si>
    <t xml:space="preserve">      7. Viškovi, izuzimajući viškove zaliha učinaka</t>
  </si>
  <si>
    <t xml:space="preserve">      8. Naplaćena otpisana potraživanja</t>
  </si>
  <si>
    <t xml:space="preserve">      9. Prihodi po osnovu ugovorene zaštite od rizika, koji ne ispunjavaju uslove da se iskažu u okviru revalorizacionih rezervi</t>
  </si>
  <si>
    <t xml:space="preserve">      10. Prihodi od smanjenja obaveza, ukidanja neiskorišćenih dugoročnih rezervisanja i ostali nepomenuti prihodi</t>
  </si>
  <si>
    <t xml:space="preserve">    II - OSTALI RASHODI (258 do 267)</t>
  </si>
  <si>
    <t xml:space="preserve">      1. Gubici po osnovu prodaje i rashodovanja nematerijalnih sredstava, nekretnina, postrojenja i opreme</t>
  </si>
  <si>
    <t xml:space="preserve">      2. Gubici po osnovu prodaje i rashodovanja investicionih nekretnina</t>
  </si>
  <si>
    <t xml:space="preserve">      3. Gubici po osnovu prodaje i rashodovanja bioloških sredstava</t>
  </si>
  <si>
    <t xml:space="preserve">      4. Gubici po osnovu prodaje sredstava obustavljenog poslovanja</t>
  </si>
  <si>
    <t xml:space="preserve">      5. Gubici po osnovu prodaje učešća u kapitalu i HOV</t>
  </si>
  <si>
    <t xml:space="preserve">      6. Gubici po osnovu prodatog materijala</t>
  </si>
  <si>
    <t xml:space="preserve">      7. Manjkovi, izuzimajući manjkove zaliha učinaka</t>
  </si>
  <si>
    <t xml:space="preserve">      8. Rashodi po osnovu zaštite od rizika koji ne ispunjavaju uslove da se iskažu u okviru revalorizacionih rezervi</t>
  </si>
  <si>
    <t xml:space="preserve">      9. Rashodi po osnovu ispravke vrijednosti i otpisa potraživanja</t>
  </si>
  <si>
    <t xml:space="preserve">      10. Rashodi po osnovu rashodovanja zaliha materijala i robe i ostali rashodi</t>
  </si>
  <si>
    <t xml:space="preserve">  Ž. DOBITAK PO OSNOVU OSTALIH PRIHODA I RASHODA (246 - 257)</t>
  </si>
  <si>
    <t xml:space="preserve">  Z. GUBITAK PO OSNOVU OSTALIH PRIHODA I RASHODA (257 - 246)</t>
  </si>
  <si>
    <t>I. PRIHODI I RASHODI OD USKLAĐIVANJA VRIJEDNOSTI IMOVINE</t>
  </si>
  <si>
    <t xml:space="preserve">    I - PRIHODI OD USKLAĐIVANJA VRIJEDNOSTI IMOVINE (271 do 279)</t>
  </si>
  <si>
    <t xml:space="preserve">      1. Prihodi od usklađivanja vrijednosti nematerijalnih sredstava</t>
  </si>
  <si>
    <t xml:space="preserve">      2. Prihodi od usklađivanja vrijednosti nekretnina, postrojenja i opreme</t>
  </si>
  <si>
    <t xml:space="preserve">      3. Prihodi od usklađivanja vrijednosti investicionih nekretnina za koje se obračunava amortizacija</t>
  </si>
  <si>
    <t xml:space="preserve">      4. Prihodi od usklađivanja vrijednosti bioloških sredstava za koje se obračunava amortizacija</t>
  </si>
  <si>
    <t xml:space="preserve">      5. Prihodi od usklađivanja vrijednosti dugoročnih finansijskih plasmana i finansijskih sredstava raspoloživih za prodaju</t>
  </si>
  <si>
    <t xml:space="preserve">      6. Prihodi od usklađivanja vrijednosti zaliha materijala i robe</t>
  </si>
  <si>
    <t xml:space="preserve">      7. Prihodi od usklađivanja vrijednosti kratkoročnih finansijskih plasmana</t>
  </si>
  <si>
    <t xml:space="preserve">      8. Prihodi od usklađivanja vrijednosti kapitala (negativni Goodwill)</t>
  </si>
  <si>
    <t xml:space="preserve">      9. Prihodi od usklađivanja vrijednosti ostale imovine</t>
  </si>
  <si>
    <t xml:space="preserve">    II - RASHODI OD USKLAĐIVANJA VRIJEDNOSTI IMOVINE (281 do 289)</t>
  </si>
  <si>
    <t xml:space="preserve">      1. Obezvrjeđenje nematerijalnih sredstava</t>
  </si>
  <si>
    <t xml:space="preserve">      2. Obezvrjeđenje nekretnina, postrojenja i opreme</t>
  </si>
  <si>
    <t xml:space="preserve">      3. Obezvrjeđenje investicionih nekretnina za koje se obračunava amortizacija</t>
  </si>
  <si>
    <t xml:space="preserve">      4. Obezvrjeđenje bioloških sredstava za koja se obračunava amortizacija</t>
  </si>
  <si>
    <t xml:space="preserve">      5. Obezvrjeđenje dugoročnih finansijskih plasmana i finansijskih sredstava raspoloživih za prodaju</t>
  </si>
  <si>
    <t xml:space="preserve">      6. Obezvrjeđenje zaliha materijala i robe</t>
  </si>
  <si>
    <t xml:space="preserve">      7. Obezvrjeđenje kratkoročnih finansijskih plasmana</t>
  </si>
  <si>
    <t xml:space="preserve">      8. Obezvređenje potraživanja primjenom indirektne metode utvrđivanja otpisa potraživanja</t>
  </si>
  <si>
    <t xml:space="preserve">      9. Obezvrjeđenje ostale imovine</t>
  </si>
  <si>
    <t xml:space="preserve">  J. DOBITAK PO OSNOVU USKLAĐIVANJA VRIJEDNOSTI IMOVINE (270 - 280)</t>
  </si>
  <si>
    <t xml:space="preserve">  K. GUBITAK PO OSNOVU USKLAĐIVANJA VRIJEDNOSTI IMOVINE (280 - 270)</t>
  </si>
  <si>
    <t>690, 691</t>
  </si>
  <si>
    <t xml:space="preserve">  L. PRIHODI PO OSNOVU PROMJENE RAČUNOVODSTVENIH POLITIKA I ISPRAVKE GREŠAKA IZ RANIJIH GODINA</t>
  </si>
  <si>
    <t>590, 591</t>
  </si>
  <si>
    <t xml:space="preserve">  LJ. RASHODI PO OSNOVU PROMJENE RAČUNOVODSTVENIH POLITIKA I ISPRAVKE GREŠAKA IZ RANIJIH GODINA</t>
  </si>
  <si>
    <t>M. DOBITAK I GUBITAK PRIJE OPOREZIVANJA</t>
  </si>
  <si>
    <t xml:space="preserve">    1. Dobitak prije oporezivanja (244 + 268 + 290 + 292 - 293 - 245 - 269 - 291)</t>
  </si>
  <si>
    <t xml:space="preserve">    2. Gubitak prije oporezivanja (245 + 269 + 291 + 293 - 292 - 244 - 268 - 290)</t>
  </si>
  <si>
    <t>N. TEKUĆI I ODLOŽENI POREZ NA DOBIT</t>
  </si>
  <si>
    <t xml:space="preserve">    1. Poreski rashodi perioda</t>
  </si>
  <si>
    <t xml:space="preserve">    2. Odloženi poreski rashodi perioda</t>
  </si>
  <si>
    <t xml:space="preserve">    3. Odloženi poreski prihodi perioda</t>
  </si>
  <si>
    <t>NJ. NETO DOBITAK I NETO GUBITAK PERIODA</t>
  </si>
  <si>
    <t xml:space="preserve">    1. Neto dobitak tekuće godine (294 - 295 - 296 - 297 + 298)</t>
  </si>
  <si>
    <t xml:space="preserve">    2. Neto gubitak tekuće godine (295 - 294 + 296 + 297 - 298)</t>
  </si>
  <si>
    <t>UKUPNI PRIHODI (201 + 231 + 246 + 270 + 292)</t>
  </si>
  <si>
    <t>UKUPNI RASHODI (216 + 238 + 257 + 280 + 293)</t>
  </si>
  <si>
    <t xml:space="preserve">  O. MEĐUDIVIDENDE I DRUGI VIDOVI RASPODJELE DOBITKA U TOKU PERIODA</t>
  </si>
  <si>
    <t>Dio neto dobitka/gubitka koji pripada većinskim vlasnicima</t>
  </si>
  <si>
    <t>Dio neto dobitka/gubitka koji pripada manjinskim vlasnicima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</si>
  <si>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</si>
  <si>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</si>
  <si>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</si>
  <si>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</si>
  <si>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Grupa računa, račun</t>
  </si>
  <si>
    <t>POZICIJA</t>
  </si>
  <si>
    <t>Oznaka za AOP</t>
  </si>
  <si>
    <t>Iznos na dan bilansa tekuće godine</t>
  </si>
  <si>
    <t>Iznos na dan bilansa prethodne godine (PS)</t>
  </si>
  <si>
    <t>Bruto</t>
  </si>
  <si>
    <t>Ispravka vrijednosti</t>
  </si>
  <si>
    <t>Neto (4-5)</t>
  </si>
  <si>
    <t>AKTIVA</t>
  </si>
  <si>
    <t xml:space="preserve">  A. STALNA SREDSTVA (002 + 008 + 015 + 021 + 030)</t>
  </si>
  <si>
    <t>01</t>
  </si>
  <si>
    <t xml:space="preserve">    I - NEMATERIJALNA SREDSTVA (003 do 007)</t>
  </si>
  <si>
    <t>010, dio 019</t>
  </si>
  <si>
    <t xml:space="preserve">      1. Ulaganja u razvoj</t>
  </si>
  <si>
    <t>011, dio 019</t>
  </si>
  <si>
    <t xml:space="preserve">      2. Koncesije, patenti, licence i ostala prava</t>
  </si>
  <si>
    <t>012, dio 019</t>
  </si>
  <si>
    <t xml:space="preserve">      3. Goodwill</t>
  </si>
  <si>
    <t>014, dio 019</t>
  </si>
  <si>
    <t xml:space="preserve">      4. Ostala nematerijalna sredstva</t>
  </si>
  <si>
    <t>015, 016, dio 019</t>
  </si>
  <si>
    <t xml:space="preserve">      5. Avansi i nematerijalna sredstva u pripremi</t>
  </si>
  <si>
    <t>02</t>
  </si>
  <si>
    <t xml:space="preserve">    II - NEKRETNINE, POSTROJENJA, OPREMA I INVESTICIONE NEKRETNINE (009 do 014)</t>
  </si>
  <si>
    <t>020, dio 029</t>
  </si>
  <si>
    <t xml:space="preserve">      1. Zemljište</t>
  </si>
  <si>
    <t>021, dio 029</t>
  </si>
  <si>
    <t xml:space="preserve">      2. Građevinski objekti</t>
  </si>
  <si>
    <t>022, dio 029</t>
  </si>
  <si>
    <t xml:space="preserve">      3. Postrojenja i oprema</t>
  </si>
  <si>
    <t>023, dio 029</t>
  </si>
  <si>
    <t xml:space="preserve">      4. Investicione nekretnine</t>
  </si>
  <si>
    <t>024, dio 029</t>
  </si>
  <si>
    <t xml:space="preserve">      5. Ulaganje na tuđim nekretninama, postrojenjima i opremi</t>
  </si>
  <si>
    <t>027, 028, dio 029</t>
  </si>
  <si>
    <t xml:space="preserve">      6. Avansi i nekretnine, postrojenja, oprema i investicione nekretnine u pripremi</t>
  </si>
  <si>
    <t>03</t>
  </si>
  <si>
    <t xml:space="preserve">    III - BIOLOŠKA SREDSTVA I SREDSTVA KULTURE (016 do 020)</t>
  </si>
  <si>
    <t>030, dio 039</t>
  </si>
  <si>
    <t xml:space="preserve">      1. Šume</t>
  </si>
  <si>
    <t>031, dio 039</t>
  </si>
  <si>
    <t xml:space="preserve">      2. Višegodišnji zasadi</t>
  </si>
  <si>
    <t>032, dio 039</t>
  </si>
  <si>
    <t xml:space="preserve">      3. Osnovno stado</t>
  </si>
  <si>
    <t>033, dio 039</t>
  </si>
  <si>
    <t xml:space="preserve">      4. Sredstva kulture</t>
  </si>
  <si>
    <t>037, 038, dio 039</t>
  </si>
  <si>
    <t xml:space="preserve">      5. Avansi i biološka sredstva i sredstva kulture u pripremi</t>
  </si>
  <si>
    <t>04</t>
  </si>
  <si>
    <t xml:space="preserve">    IV - DUGOROČNI FINANSIJSKI PLASMANI (022 do 029)</t>
  </si>
  <si>
    <t>040, dio 049</t>
  </si>
  <si>
    <t xml:space="preserve">      1. Učešće u kapitalu zavisnih pravnih lica</t>
  </si>
  <si>
    <t>041, dio 049</t>
  </si>
  <si>
    <t xml:space="preserve">      2. Učešće u kapitalu drugih pravnih lica</t>
  </si>
  <si>
    <t>042, dio 049</t>
  </si>
  <si>
    <t xml:space="preserve">      3. Dugoročni krediti povezanim pravnim licima</t>
  </si>
  <si>
    <t>043, dio 049</t>
  </si>
  <si>
    <t xml:space="preserve">      4. Dugoročni krediti u zemlji</t>
  </si>
  <si>
    <t>044, dio 049</t>
  </si>
  <si>
    <t xml:space="preserve">      5. Dugoročni krediti u inostranstvu</t>
  </si>
  <si>
    <t>045, dio 049</t>
  </si>
  <si>
    <t xml:space="preserve">      6. Finansijska sredstva raspoloživa za prodaju</t>
  </si>
  <si>
    <t>046, dio 049</t>
  </si>
  <si>
    <t xml:space="preserve">      7. Finansijska sredstva koja se drže do roka dospijeća</t>
  </si>
  <si>
    <t>048, dio 049</t>
  </si>
  <si>
    <t xml:space="preserve">      8. Ostali dugoročni finansijski plasmani</t>
  </si>
  <si>
    <t>050</t>
  </si>
  <si>
    <t xml:space="preserve">    V - ODLOŽENA PORESKA SREDSTVA</t>
  </si>
  <si>
    <t xml:space="preserve">  B. TEKUĆA SREDSTVA (032 + 039 + 061)</t>
  </si>
  <si>
    <t>10 do 15</t>
  </si>
  <si>
    <t xml:space="preserve">    I - ZALIHE, STALNA SREDSTVA I SREDSTVA OBUSTAVLJENOG POSLOVANJA NAMIJENJENA PRODAJI (033 do 038)</t>
  </si>
  <si>
    <t>100 do 109</t>
  </si>
  <si>
    <t xml:space="preserve">      1. Zalihe materijala</t>
  </si>
  <si>
    <t>110 do 119</t>
  </si>
  <si>
    <t xml:space="preserve">      2. Zalihe nedovršene proizvodnje, poluproizvoda i nedovršenih usluga</t>
  </si>
  <si>
    <t>120 do 129</t>
  </si>
  <si>
    <t xml:space="preserve">      3. Zalihe gotovih proizvoda</t>
  </si>
  <si>
    <t>130 do 139</t>
  </si>
  <si>
    <t xml:space="preserve">      4. Zalihe robe</t>
  </si>
  <si>
    <t>140 do 149</t>
  </si>
  <si>
    <t xml:space="preserve">      5. Stalna sredstva i sredstva obustavljenog poslovanja namijenjena prodaji</t>
  </si>
  <si>
    <t>150 do 159</t>
  </si>
  <si>
    <t xml:space="preserve">      6. Dati avansi</t>
  </si>
  <si>
    <t xml:space="preserve">    II - KRATKOROČNA POTRAŽIVANJA, KRATKOROČNI PLASMANI I GOTOVINA (040 + 047 + 056 + 059 + 060)</t>
  </si>
  <si>
    <t>20, 21, 22</t>
  </si>
  <si>
    <t xml:space="preserve">      1. Kratkoročna potraživanja (041 do 046)</t>
  </si>
  <si>
    <t>200, dio 209</t>
  </si>
  <si>
    <t xml:space="preserve">        a) Kupci - povezana pravna lica</t>
  </si>
  <si>
    <t>201, 202, 203, dio 209</t>
  </si>
  <si>
    <t xml:space="preserve">        b) Kupci u zemlji</t>
  </si>
  <si>
    <t>204, dio 209</t>
  </si>
  <si>
    <t xml:space="preserve">        v) Kupci iz inostranstva</t>
  </si>
  <si>
    <t>208, dio 209</t>
  </si>
  <si>
    <t xml:space="preserve">        g) Sumnjiva i sporna potraživanja</t>
  </si>
  <si>
    <t>210 do 219</t>
  </si>
  <si>
    <t xml:space="preserve">        d) Potraživanja iz specifičnih poslova</t>
  </si>
  <si>
    <t>220 do 229</t>
  </si>
  <si>
    <t xml:space="preserve">        đ) Druga kratkoročna potraživanja</t>
  </si>
  <si>
    <t xml:space="preserve">      2. Kratkoročni finansijski plasmani (048 do 055)</t>
  </si>
  <si>
    <t>230, dio 239</t>
  </si>
  <si>
    <t xml:space="preserve">        a) Kratkoročni krediti povezanim pravnim licima</t>
  </si>
  <si>
    <t>231, dio 239</t>
  </si>
  <si>
    <t xml:space="preserve">        b) Kratkoročni krediti u zemlji</t>
  </si>
  <si>
    <t>232, dio 239</t>
  </si>
  <si>
    <t xml:space="preserve">        v) Kratkoročni krediti u inostranstvu</t>
  </si>
  <si>
    <t>233, 234, dio 239</t>
  </si>
  <si>
    <t xml:space="preserve">        g) Dio dugoročnih finansijskih plasmana koji dospijeva za naplatu u periodu do godinu dana</t>
  </si>
  <si>
    <t>235, dio 239</t>
  </si>
  <si>
    <t xml:space="preserve">        d) Finansijska sredstva po fer vrijednosti kroz bilans uspjeha namijenjena trgovanju</t>
  </si>
  <si>
    <t>236, dio 239</t>
  </si>
  <si>
    <t xml:space="preserve">        đ) Finansijska sredstva označena po fer vrijednosti kroz bilans uspjeha</t>
  </si>
  <si>
    <t xml:space="preserve">        e) Otkupljene sopstvene akcije i otkupljeni sopstveni udjeli namijenjeni prodaji ili poništavanju</t>
  </si>
  <si>
    <t>238, dio 239</t>
  </si>
  <si>
    <t xml:space="preserve">        ž) Ostali kratkoročni plasmani</t>
  </si>
  <si>
    <t xml:space="preserve">      3. Gotovinski ekvivalenti i gotovina (057 + 058)</t>
  </si>
  <si>
    <t xml:space="preserve">        a) Gotovinski ekvivalenti - hartije od vrijednosti</t>
  </si>
  <si>
    <t>241 do 249</t>
  </si>
  <si>
    <t xml:space="preserve">        b) Gotovina</t>
  </si>
  <si>
    <t>270 do 279</t>
  </si>
  <si>
    <t xml:space="preserve">      4. Porez na dodatu vrijednost</t>
  </si>
  <si>
    <t>280 do 289, osim 288</t>
  </si>
  <si>
    <t xml:space="preserve">      5. Aktivna vremenska razgraničenja</t>
  </si>
  <si>
    <t xml:space="preserve">    III - ODLOŽENA PORESKA SREDSTVA</t>
  </si>
  <si>
    <t xml:space="preserve">  V. POSLOVNA SREDSTVA (001 + 031)</t>
  </si>
  <si>
    <t xml:space="preserve">  G. GUBITAK IZNAD VISINE KAPITALA</t>
  </si>
  <si>
    <t xml:space="preserve">  D. POSLOVNA AKTIVA (062 + 063)</t>
  </si>
  <si>
    <t>880 do 888</t>
  </si>
  <si>
    <t xml:space="preserve">  Đ. VANBILANSNA AKTIVA</t>
  </si>
  <si>
    <t xml:space="preserve">  E. UKUPNA AKTIVA (064 + 065)</t>
  </si>
  <si>
    <t>PASIVA</t>
  </si>
  <si>
    <t xml:space="preserve">  A. KAPITAL (102 - 109 ± 110 + 111 + 115 + 116 - 117 + 118 - 123)</t>
  </si>
  <si>
    <t xml:space="preserve">    I - OSNOVNI KAPITAL (103 do 108)</t>
  </si>
  <si>
    <t xml:space="preserve">      1. Akcijski kapital</t>
  </si>
  <si>
    <t xml:space="preserve">      2. Udjeli društva sa ograničenom odgovornošću</t>
  </si>
  <si>
    <t xml:space="preserve">      3. Zadružni udjeli</t>
  </si>
  <si>
    <t xml:space="preserve">      4. Ulozi</t>
  </si>
  <si>
    <t xml:space="preserve">      5. Državni kapital</t>
  </si>
  <si>
    <t xml:space="preserve">      6. Ostali osnovni kapital</t>
  </si>
  <si>
    <t xml:space="preserve">    II - UPISANI NEUPLAĆENI KAPITAL</t>
  </si>
  <si>
    <t>320, 321</t>
  </si>
  <si>
    <t xml:space="preserve">    III - EMISIONA PREMIJA I EMISIONI GUBITAK</t>
  </si>
  <si>
    <t>dio 32</t>
  </si>
  <si>
    <t xml:space="preserve">    IV - REZERVE (112 do 114 )</t>
  </si>
  <si>
    <t xml:space="preserve">      1. Zakonske rezerve</t>
  </si>
  <si>
    <t xml:space="preserve">      2. Statutarne rezerve</t>
  </si>
  <si>
    <t xml:space="preserve">      3. Ostale rezerve</t>
  </si>
  <si>
    <t>330, 331, 334</t>
  </si>
  <si>
    <t xml:space="preserve">    V - REVALORIZACIONE REZERVE</t>
  </si>
  <si>
    <t xml:space="preserve">    VI - NEREALIZOVANI DOBICI PO OSNOVU FINANSIJSKIH SREDSTAVA RASPOLOŽIVIH ZA PRODAJU</t>
  </si>
  <si>
    <t xml:space="preserve">    VII - NEREALIZOVANI GUBICI PO OSNOVU FINANSIJSKIH SREDSTAVA RASPOLOŽIVIH ZA PRODAJU</t>
  </si>
  <si>
    <t xml:space="preserve">    VIII - NERASPOREĐENI DOBITAK (119 do 122)</t>
  </si>
  <si>
    <t xml:space="preserve">      1. Neraspoređeni dobitak ranijih godina</t>
  </si>
  <si>
    <t xml:space="preserve">      2. Neraspoređeni dobitak tekuće godine</t>
  </si>
  <si>
    <t>01935321</t>
  </si>
  <si>
    <t>Društvo za upravljanje  investicionim fondovima Invest Nova ad Bijeljina</t>
  </si>
  <si>
    <t>4400381240005</t>
  </si>
  <si>
    <t>NOVA  BANKA  AD</t>
  </si>
  <si>
    <t>555-001-0000269338</t>
  </si>
  <si>
    <t>na dan 31.12.2015. godine</t>
  </si>
  <si>
    <t>za period od 01.01. do 31.12.2015. godine</t>
  </si>
  <si>
    <t>za period koji se završava na dan 31.12.2015. godine</t>
  </si>
  <si>
    <t>Utros. Sitan alat i inventarkoji se ne</t>
  </si>
  <si>
    <t>Mater. I djel. Utrš.za tek održ mater ulag</t>
  </si>
  <si>
    <t>Utrošeni ostali režiski materijal</t>
  </si>
  <si>
    <t>Troškovi naftinih dertivata goriva i maziva</t>
  </si>
  <si>
    <t>Troskovi elektri;ne energije</t>
  </si>
  <si>
    <t>Bruto zarade po osnovu redovnog rada sa punim radnim vremenom</t>
  </si>
  <si>
    <t>druge bruto naknade isplaćene u novcu ili naturi</t>
  </si>
  <si>
    <t>troškovi bruto naknada članovima upravnog  odbora</t>
  </si>
  <si>
    <t>troškovi smještaja i ishrane na službenom   putu</t>
  </si>
  <si>
    <t>Ostale naknade troškova zaposlenih</t>
  </si>
  <si>
    <t>Troškovi upotrebe sopstvenog automobilA</t>
  </si>
  <si>
    <t>Troškovi ptt usluga</t>
  </si>
  <si>
    <t xml:space="preserve">Troškovi  internet usluga i bežičnog </t>
  </si>
  <si>
    <t>Troškovi ostalih transportnih usluga</t>
  </si>
  <si>
    <t>Troškovi za usluge na tekućem održavanju</t>
  </si>
  <si>
    <t>Zakupnina kancelariskog prostora .pravnih lica</t>
  </si>
  <si>
    <t xml:space="preserve">Troškovi ostalih zakupnina pravnih lica </t>
  </si>
  <si>
    <t>Troškov.ulag u pred sa propagandom</t>
  </si>
  <si>
    <t>Troškovi komunalnih usluga</t>
  </si>
  <si>
    <t>Troskovi za privremene I povremene poslove</t>
  </si>
  <si>
    <t>Troškovi ostalih proizvodnih usluga</t>
  </si>
  <si>
    <t xml:space="preserve">Troškovi amortizacije </t>
  </si>
  <si>
    <t>Troškovi revizije finansiskih izvještaja</t>
  </si>
  <si>
    <t>Troškovi advokatskih usluga</t>
  </si>
  <si>
    <t>Troškovi usluga ostalih društvenih djelatnosti</t>
  </si>
  <si>
    <t>Troškovi stručnog obrazovanja  zaposlenih</t>
  </si>
  <si>
    <t>Troškovi reprezentacije u sopstvenim prostorijama</t>
  </si>
  <si>
    <t>troškovi ugostiteljskih usluga u užem smislu</t>
  </si>
  <si>
    <t>Troškovi za poklone</t>
  </si>
  <si>
    <t>Troškovi osiguranja u transportu</t>
  </si>
  <si>
    <t>Troškovi platnog prometa u zemlji</t>
  </si>
  <si>
    <t>Troškovi za bankarske usluge</t>
  </si>
  <si>
    <t>Ostali troškovi platnog prometa</t>
  </si>
  <si>
    <t>Članarine privrednim komorama</t>
  </si>
  <si>
    <t xml:space="preserve">Naknada za vode </t>
  </si>
  <si>
    <t xml:space="preserve">Naknada za šume </t>
  </si>
  <si>
    <t>Protiv požarna naknada</t>
  </si>
  <si>
    <t>Komunalna i republička taksa na firmu</t>
  </si>
  <si>
    <t xml:space="preserve">Ostale naknade sredstva solidarnosti </t>
  </si>
  <si>
    <t>Troškovi oglasa u štampi i drugim medijima</t>
  </si>
  <si>
    <t>takse administracione sudske i registracione</t>
  </si>
  <si>
    <t>Sudski  troškovi  i troškovi  vještačenja</t>
  </si>
  <si>
    <t>Troškovi preplate na časopise i struč literaturu</t>
  </si>
  <si>
    <t>ostali nematerijalni troškovi</t>
  </si>
  <si>
    <t>Rashodi  direktnog  odpisa potraživanja</t>
  </si>
  <si>
    <t>Obezvredjenje finansiskih sredstava po fer vrijednosti kroz bilans uspj</t>
  </si>
  <si>
    <t>Prihodi od izvršenih usluga NA DOMAĆEM TRŽIŠTU</t>
  </si>
  <si>
    <t>Ostali poslovni  prihodi</t>
  </si>
  <si>
    <t>Prihodi od kamata PO OSNOVU DEPOZITA</t>
  </si>
  <si>
    <t>Prihod od kamata na obveznice</t>
  </si>
  <si>
    <t>Prihodi od učešća dobiti drugih pravnih lica u zemlji</t>
  </si>
  <si>
    <t>Prihodi  po osnovu  uskladjivanja  vrijednosti fin sred po fer vrijednosti</t>
  </si>
  <si>
    <t xml:space="preserve">      3. Neraspoređeni višak prihoda nad rashodima</t>
  </si>
  <si>
    <t xml:space="preserve">      4. Neto prihod od samostalne djelatnosti</t>
  </si>
  <si>
    <t xml:space="preserve">    IX - GUBITAK DO VISINE KAPITALA (124 + 125)</t>
  </si>
  <si>
    <t xml:space="preserve">      1. Gubitak ranijih godina</t>
  </si>
  <si>
    <t xml:space="preserve">      2. Gubitak tekuće godine</t>
  </si>
  <si>
    <t xml:space="preserve">  B. REZERVISANJA, ODLOŽENE PORESKE OBAVEZE I RAZGRANIČENI PRIHODI (127 do 134)</t>
  </si>
  <si>
    <t xml:space="preserve">    1. Rezervisanja za troškove u garantnom roku</t>
  </si>
  <si>
    <t xml:space="preserve">    2. Rezervisanja za troškove obnavljanja prirodnih bogatstava</t>
  </si>
  <si>
    <t xml:space="preserve">    3. Rezervisanja za zadržane kaucije i depozite</t>
  </si>
  <si>
    <t xml:space="preserve">    4. Rezervisanja za troškove restrukturisanja</t>
  </si>
  <si>
    <t xml:space="preserve">    5. Rezervisanja za naknade i beneficije zaposlenih</t>
  </si>
  <si>
    <t xml:space="preserve">    6. Odložene poreske obaveze</t>
  </si>
  <si>
    <t xml:space="preserve">    7. Razgraničeni prihodi i primljene donacije</t>
  </si>
  <si>
    <t xml:space="preserve">    8. Ostala dugoročna rezervisanja</t>
  </si>
  <si>
    <t xml:space="preserve">  V. OBAVEZE (136 + 144)</t>
  </si>
  <si>
    <t xml:space="preserve">    I - DUGOROČNE OBAVEZE (137 do 143)</t>
  </si>
  <si>
    <t xml:space="preserve">      1. Obaveze koje se mogu konvertovati u kapital</t>
  </si>
  <si>
    <t xml:space="preserve">      2. Obaveze prema povezanim pravnim licima</t>
  </si>
  <si>
    <t xml:space="preserve">      3. Obaveze po emitovanim dugoročnim hartijama od vrijednosti</t>
  </si>
  <si>
    <t>413, 414</t>
  </si>
  <si>
    <t xml:space="preserve">      4. Dugoročni krediti</t>
  </si>
  <si>
    <t>415, 416</t>
  </si>
  <si>
    <t xml:space="preserve">      5. Dugoročne obaveze po finansijskom lizingu</t>
  </si>
  <si>
    <t xml:space="preserve">      6. Dugoročne obaveze po fer vrijednosti kroz bilans uspjeha</t>
  </si>
  <si>
    <t xml:space="preserve">      7. Ostale dugoročne obaveze</t>
  </si>
  <si>
    <t>42 do 49</t>
  </si>
  <si>
    <t xml:space="preserve">    II - KRATKOROČNE OBAVEZE (145 + 150 + 156 + 157 + 158 + 159 + 160 + 161 + 162 + 163)</t>
  </si>
  <si>
    <t xml:space="preserve">      1. Kratkoročne finansijske obaveze (146 do 149)</t>
  </si>
  <si>
    <t>420 do 423</t>
  </si>
  <si>
    <t xml:space="preserve">        a) Kratkoročni krediti i obaveze po emitovanim kratkoročnim hartijama od vrijednosti</t>
  </si>
  <si>
    <t>424, 425</t>
  </si>
  <si>
    <t xml:space="preserve">        b) Dio dugoročnih finansijskih obaveza koji za plaćanje dospijeva u periodu do jedne godine</t>
  </si>
  <si>
    <t xml:space="preserve">        v) Kratkoročne obaveze po fer vrijednosti kroz bilans uspjeha</t>
  </si>
  <si>
    <t xml:space="preserve">        g) Ostale kratkoročne finansijske obaveze</t>
  </si>
  <si>
    <t xml:space="preserve">      2. Obaveze iz poslovanja (151 do 155)</t>
  </si>
  <si>
    <t xml:space="preserve">        a) Primljeni avansi, depoziti i kaucije</t>
  </si>
  <si>
    <t xml:space="preserve">        b) Dobavljači - povezana pravna lica</t>
  </si>
  <si>
    <t>432, 433, 434</t>
  </si>
  <si>
    <t xml:space="preserve">        v) Dobavljači u zemlji</t>
  </si>
  <si>
    <t xml:space="preserve">        g) Dobavljači iz inostranstva</t>
  </si>
  <si>
    <t xml:space="preserve">        d) Ostale obaveze iz poslovanja</t>
  </si>
  <si>
    <t>440 do 449</t>
  </si>
  <si>
    <t xml:space="preserve">      3. Obaveze iz specifičnih poslova</t>
  </si>
  <si>
    <t>450 do 458</t>
  </si>
  <si>
    <t xml:space="preserve">      4. Obaveze za zarade i naknade zarada</t>
  </si>
  <si>
    <t>460 do 469</t>
  </si>
  <si>
    <t xml:space="preserve">      5. Druge obaveze</t>
  </si>
  <si>
    <t>470 do 479</t>
  </si>
  <si>
    <t xml:space="preserve">      6. Porez na dodatu vrijednost</t>
  </si>
  <si>
    <t>48, osim 481</t>
  </si>
  <si>
    <t xml:space="preserve">      7. Obaveze za ostale poreze, doprinose i druge dažbine</t>
  </si>
  <si>
    <t xml:space="preserve">      8. Obaveze za porez na dobitak</t>
  </si>
  <si>
    <t>49, osim 495</t>
  </si>
  <si>
    <t xml:space="preserve">      9. Pasivna vremenska razgraničenja i kratkoročna rezervisanja</t>
  </si>
  <si>
    <t xml:space="preserve">      10. Odložene poreske obaveze</t>
  </si>
  <si>
    <t xml:space="preserve">  G. POSLOVNA PASIVA (101 + 126 + 135)</t>
  </si>
  <si>
    <t>890 do 898</t>
  </si>
  <si>
    <t xml:space="preserve">  D. VANBILANSNA PASIVA</t>
  </si>
  <si>
    <t xml:space="preserve">  Đ. UKUPNA PASIVA (164 + 165)</t>
  </si>
  <si>
    <t>Iznos</t>
  </si>
  <si>
    <t>Tekuća godina</t>
  </si>
  <si>
    <t>Prethodna godina</t>
  </si>
  <si>
    <t>A. NETO DOBITAK ILI NETO GUBITAK PERIODA (299 ili 300)</t>
  </si>
  <si>
    <t xml:space="preserve">  I - DOBICI UTVRĐENI DIREKTNO U KAPITALU (402 do 407)</t>
  </si>
  <si>
    <t xml:space="preserve">    1. Dobici po osnovu smanjenja revalorizacionih rezervi na stalnim sredstvima, osim HOV raspoloživih za prodaju</t>
  </si>
  <si>
    <t xml:space="preserve">    2. Dobici po osnovu promjene fer vrijednosti HOV raspoloživih za prodaju</t>
  </si>
  <si>
    <t xml:space="preserve">    3. Dobici po osnovu prevođenja finansijskih izvještaja inostranog poslovanja</t>
  </si>
  <si>
    <t xml:space="preserve">    4. Aktuarski dobici od planova definisanih primanja</t>
  </si>
  <si>
    <t xml:space="preserve">    5. Efektivni dio dobitaka po osnovu zaštite od rizika gotovinskih tokova</t>
  </si>
  <si>
    <t xml:space="preserve">    6. Ostali dobici utvrđeni direktno u kapitalu</t>
  </si>
  <si>
    <t xml:space="preserve">  II - GUBICI UTVRĐENI DIREKTNO U KAPITALU (409 do 413)</t>
  </si>
  <si>
    <t xml:space="preserve">    1. Gubici po osnovu promjene fer vrijednosti HOV raspoloživih za prodaju</t>
  </si>
  <si>
    <t xml:space="preserve">    2. Gubici po osnovu prevođenja finansijskih izvještaja inostranog poslovanja</t>
  </si>
  <si>
    <t xml:space="preserve">    3. Aktuarski gubici od planova definisanih primanja</t>
  </si>
  <si>
    <t xml:space="preserve">    4. Efektivni dio gubitaka po osnovu zaštite od rizika gotovinskih tokova</t>
  </si>
  <si>
    <t xml:space="preserve">    5. Ostali gubici utvrđeni direktno u kapitalu</t>
  </si>
  <si>
    <t>B. OSTALI DOBICI ILI GUBICI U PERIODU (401 - 408) ili (408 - 401)</t>
  </si>
  <si>
    <t>V. POREZ NA DOBITAK KOJI SE ODNOSI NA OSTALE DOBITKE I GUBITKE</t>
  </si>
  <si>
    <t>G. NETO REZULTAT PO OSNOVU OSTALIH DOBITAKA I GUBITAKA U PERIODU (414 ± 415)</t>
  </si>
  <si>
    <t>D. UKUPAN NETO REZULTAT U OBRAČUNSKOM PERIODU</t>
  </si>
  <si>
    <t xml:space="preserve">  I - UKUPAN NETO DOBITAK U OBRAČUNSKOM PERIODU (400 ± 416)</t>
  </si>
  <si>
    <t xml:space="preserve">  II - UKUPAN NETO GUBITAK U OBRAČUNSKOM PERIODU (400 ± 416)</t>
  </si>
  <si>
    <t>Redni broj</t>
  </si>
  <si>
    <t>A. TOKOVI GOTOVINE IZ POSLOVNIH AKTIVNOSTI</t>
  </si>
  <si>
    <t xml:space="preserve">  I - PRILIVI GOTOVINE IZ POSLOVNIH AKTIVNOSTI (502 do 504)</t>
  </si>
  <si>
    <t xml:space="preserve">    1. Prilivi od kupaca i primljeni avansi</t>
  </si>
  <si>
    <t xml:space="preserve">    2. Prilivi od premija, subvencija, dotacija i sl.</t>
  </si>
  <si>
    <t xml:space="preserve">    3. Ostali prilivi iz poslovnih aktivnosti</t>
  </si>
  <si>
    <t xml:space="preserve">  II - ODLIVI GOTOVINE IZ POSLOVNIH AKTIVNOSTI (506 do 510)</t>
  </si>
  <si>
    <t xml:space="preserve">    1. Odlivi po osnovu isplata dobavljačima i dati avansi</t>
  </si>
  <si>
    <t xml:space="preserve">    2. Odlivi po osnovu isplata zarada, naknada zarada i ostalih ličnih rashoda</t>
  </si>
  <si>
    <t xml:space="preserve">    3. Odlivi po osnovu plaćenih kamata</t>
  </si>
  <si>
    <t xml:space="preserve">    4. Odlivi po osnovu poreza na dobit</t>
  </si>
  <si>
    <t xml:space="preserve">    5. Ostali odlivi iz poslovnih aktivnosti</t>
  </si>
  <si>
    <t xml:space="preserve">  III - NETO PRILIV GOTOVINE IZ POSLOVNIH AKTIVNOSTI (501 - 505)</t>
  </si>
  <si>
    <t xml:space="preserve">  IV - NETO ODLIV GOTOVINE IZ POSLOVNIH AKTIVNOSTI (505 - 501)</t>
  </si>
  <si>
    <t>B. TOKOVI GOTOVINE IZ AKTIVNOSTI INVESTIRANJA</t>
  </si>
  <si>
    <t xml:space="preserve">  I - PRILIVI GOTOVINE IZ AKTIVNOSTI INVESTIRANJA (514 do 519)</t>
  </si>
  <si>
    <t xml:space="preserve">    1. Prilivi po osnovu kratkoročnih finansijskih plasmana</t>
  </si>
  <si>
    <t xml:space="preserve">    2. Prilivi po osnovu prodaje akcija i udjela</t>
  </si>
  <si>
    <t xml:space="preserve">    3. Prilivi po osnovu prodaje nematerijalnih ulaganja, nekretnina, postrojenja, opreme, investicionih nekretnina i bioloških sredstava</t>
  </si>
  <si>
    <t xml:space="preserve">    4. Prilivi po osnovu kamata</t>
  </si>
  <si>
    <t xml:space="preserve">    5. Prilivi od dividendi i učešća u dobitku</t>
  </si>
  <si>
    <t xml:space="preserve">    6. Prilivi po osnovu ostalih dugoročnih finansijskih plasmana</t>
  </si>
  <si>
    <t xml:space="preserve">  II - ODLIVI GOTOVINE IZ AKTIVNOSTI INVESTIRANJA (521 do 524)</t>
  </si>
  <si>
    <t xml:space="preserve">    1. Odlivi po osnovu kratkoročnih finansijskih plasmana</t>
  </si>
  <si>
    <t xml:space="preserve">    2. Odlivi po osnovu kupovine akcija i udjela</t>
  </si>
  <si>
    <t xml:space="preserve">    3. Odlivi po osnovu kupovine nematerijalnih ulaganja, nekretnina, postrojenja, opreme, investicionih nekretnina i bioloških sredstava</t>
  </si>
  <si>
    <t xml:space="preserve">    4. Odlivi po osnovu ostalih dugoročnih finansijskih plasmana</t>
  </si>
  <si>
    <t xml:space="preserve">  III - NETO PRILIV GOTOVINE IZ AKTIVNOSTI INVESTIRANJA (513 - 520)</t>
  </si>
  <si>
    <t xml:space="preserve">  IV - NETO ODLIV GOTOVINE IZ AKTIVNOSTI INVESTIRANJA (520 - 513)</t>
  </si>
  <si>
    <t>V. TOKOVI GOTOVINE IZ AKTIVNOSTI FINANSIRANJA</t>
  </si>
  <si>
    <t xml:space="preserve">  I - PRILIV GOTOVINE IZ AKTIVNOSTI FINANSIRANJA (528 do 531)</t>
  </si>
  <si>
    <t xml:space="preserve">    1. Prilivi po osnovu povećanja osnovnog kapitala</t>
  </si>
  <si>
    <t>32.</t>
  </si>
  <si>
    <t xml:space="preserve">    2. Prilivi po osnovu dugoročnih kredita</t>
  </si>
  <si>
    <t>33.</t>
  </si>
  <si>
    <t xml:space="preserve">    3. Prilivi po osnovu kratkoročnih kredita</t>
  </si>
  <si>
    <t>34.</t>
  </si>
  <si>
    <t xml:space="preserve">    4. Prilivi po osnovu ostalih dugoročnih i kratkoročnih obaveza</t>
  </si>
  <si>
    <t>35.</t>
  </si>
  <si>
    <t xml:space="preserve">  II - ODLIVI GOTOVINE IZ AKTIVNOSTI FINANSIRANJA (533 do 538)</t>
  </si>
  <si>
    <t>36.</t>
  </si>
  <si>
    <t xml:space="preserve">    1. Odlivi po osnovu otkupa sopstvenih akcija i udjela</t>
  </si>
  <si>
    <t>37.</t>
  </si>
  <si>
    <t xml:space="preserve">    2. Odlivi po osnovu dugoročnih kredita</t>
  </si>
  <si>
    <t>38.</t>
  </si>
  <si>
    <t xml:space="preserve">    3. Odlivi po osnovu kratkoročnih kredita</t>
  </si>
  <si>
    <t>39.</t>
  </si>
  <si>
    <t xml:space="preserve">    4. Odlivi po osnovu finansijskog lizinga</t>
  </si>
  <si>
    <t>40.</t>
  </si>
  <si>
    <t xml:space="preserve">    5. Odlivi po osnovu isplaćenih dividendi</t>
  </si>
  <si>
    <t>41.</t>
  </si>
  <si>
    <t xml:space="preserve">    6. Odlivi po osnovu ostalih dugoročnih i kratkoročnih obaveza</t>
  </si>
  <si>
    <t>42.</t>
  </si>
  <si>
    <t xml:space="preserve">  III - NETO PRILIV GOTOVINE IZ AKTIVNOST FINANSIRANJA (527 - 532)</t>
  </si>
  <si>
    <t>43.</t>
  </si>
  <si>
    <t xml:space="preserve">  IV - NETO ODLIV GOTOVINE IZ AKTIVNOSTI FINANSIRANJA (532 - 527)</t>
  </si>
  <si>
    <t>44.</t>
  </si>
  <si>
    <t>G. UKUPNI PRILIVI GOTOVINE (501 + 513 + 527)</t>
  </si>
  <si>
    <t>45.</t>
  </si>
  <si>
    <t>D. UKUPNI ODLIVI GOTOVINE (505 + 520 + 532)</t>
  </si>
  <si>
    <t>46.</t>
  </si>
  <si>
    <t>Đ. NETO PRILIV GOTOVINE (541 - 542)</t>
  </si>
  <si>
    <t>47.</t>
  </si>
  <si>
    <t>E. NETO ODLIV GOTOVINE (542 - 541)</t>
  </si>
  <si>
    <t>48.</t>
  </si>
  <si>
    <t>Ž. GOTOVINA NA POČETKU OBRAČUNSKOG PERIODA</t>
  </si>
  <si>
    <t>49.</t>
  </si>
  <si>
    <t>Z. POZITIVNE KURSNE RAZLIKE PO OSNOVU PRERAČUNA GOTOVINE</t>
  </si>
  <si>
    <t>50.</t>
  </si>
  <si>
    <t>I. NEGATIVNE KURSNE RAZLIKE PO OSNOVU PRERAČUNA GOTOVINE</t>
  </si>
  <si>
    <t>51.</t>
  </si>
  <si>
    <t>J. GOTOVINA NA KRAJU OBRAČUNSKOG PERIODA (545 + 543 - 544 + 546 - 547)</t>
  </si>
  <si>
    <t>Ulaganja u istraživanje i razvoj (dugovni promet bez početnog stanja)</t>
  </si>
  <si>
    <t>201, dio 200</t>
  </si>
  <si>
    <t>Kupci iz Republike Srpske i kupci - povezana pravna lica iz RS (dugovni promet bez početnog stanja)</t>
  </si>
  <si>
    <t>202, dio 200</t>
  </si>
  <si>
    <t>Kupci iz Federacije BiH i kupci - povezana pravna lica iz FBiH (dugovni promet bez početnog stanja)</t>
  </si>
  <si>
    <t>203, dio 200</t>
  </si>
  <si>
    <t>Kupci iz Brčko Distrikta BiH i kupci - povezana pravna lica iz BD (dugovni promet bez početnog stanja)</t>
  </si>
  <si>
    <t>432, dio 431</t>
  </si>
  <si>
    <t>Dobavljači iz Republike Srpske i dobavljači - povezana pravna lica iz RS (potražni promet bez početnog stanja)</t>
  </si>
  <si>
    <t>433, dio 431</t>
  </si>
  <si>
    <t>Dobavljači iz Federacije BiH i dobavljači - povezana pravna lica iz FBiH (potražni promet bez početnog stanja)</t>
  </si>
  <si>
    <t>434, dio 431</t>
  </si>
  <si>
    <t>Dobavljači iz Brčko Distrikta BiH i dobavljači - povezana pravna lica iz DB (potražni promet bez početnog stanja)</t>
  </si>
  <si>
    <t>601, dio 600</t>
  </si>
  <si>
    <t>Prihodi od prodaje robe u Republici Srpskoj i prihodi od prodaje robe povezanim pravnim licima u RS</t>
  </si>
  <si>
    <t>602, dio 600</t>
  </si>
  <si>
    <t>Prihodi od prodaje robe u Federaciji BiH i prihodi od prodaje robe povezanim pravnim licima u FBiH</t>
  </si>
  <si>
    <t>603, dio 600</t>
  </si>
  <si>
    <t>Prihodi od prodaje robe u Brčko Distriktu BiH i prihodi od prodaje robe povezanim pravnim licima u BD</t>
  </si>
  <si>
    <t>611, dio 610</t>
  </si>
  <si>
    <t>Prihodi od prodaje učinaka u Republici Srpskoj i prihodi od prodaje učinaka povezanim pravnim licima u RS</t>
  </si>
  <si>
    <t>612, dio 610</t>
  </si>
  <si>
    <t>Prihodi od prodaje učinaka u Federaciji BiH i prihodi od prodaje učinaka povezanim pravnim licima u FBiH</t>
  </si>
  <si>
    <t>613, dio 610</t>
  </si>
  <si>
    <t>Prihodi od prodaje učinaka u Brčko Distriktu BiH i prihodi od prodaje učinaka povezanim pravnim licima u BD</t>
  </si>
  <si>
    <t>dio 611</t>
  </si>
  <si>
    <t>Prihodi od prodaje usluga u Republici Srpskoj</t>
  </si>
  <si>
    <t>dio 612</t>
  </si>
  <si>
    <t>Prihodi od prodaje usluga u Federaciji BiH</t>
  </si>
  <si>
    <t>dio 613</t>
  </si>
  <si>
    <t>Prihodi od prodaje usluga u Brčko Distriktu BiH</t>
  </si>
  <si>
    <t>OSTALI POSLOVNI PRIHODI (618 + 621 + 622 + 623 + 624 + 625 + 626)</t>
  </si>
  <si>
    <t xml:space="preserve">  a) Prihodi od premija, subvencija, dotacija, regresa, podsticaja i slično</t>
  </si>
  <si>
    <t>dio 650</t>
  </si>
  <si>
    <t xml:space="preserve">    Od toga: prihodi po osnovu subvencija na proizvode (subvencije koje se mogu prikazati po jedinici proizvoda, npr. vozna karta, brašno, hljeb, mlijeko i dr.)</t>
  </si>
  <si>
    <t xml:space="preserve">    Prihodi po osnovu subvencija na proizvodnju (na zapošljavanje, platu, kamatnu stopu, za smanjenje zagađenja i dr.)</t>
  </si>
  <si>
    <t xml:space="preserve">  b) Prihod od zakupnina</t>
  </si>
  <si>
    <t xml:space="preserve">  v) Prihod od donacija</t>
  </si>
  <si>
    <t xml:space="preserve">  g) Prihod od članarina</t>
  </si>
  <si>
    <t xml:space="preserve">  d) Prihod od tantijema i licencnih prava</t>
  </si>
  <si>
    <t xml:space="preserve">  đ) Prihod iz namjenskih izvora finansiranja (iz budžeta, fondova i dr.)</t>
  </si>
  <si>
    <t xml:space="preserve">  e) Ostali poslovni prihodi po drugim osnovima</t>
  </si>
  <si>
    <t>66 + 67</t>
  </si>
  <si>
    <t>FINANSIJSKI I OSTALI PRIHODI</t>
  </si>
  <si>
    <t>dio 660</t>
  </si>
  <si>
    <t xml:space="preserve">  Od toga: prihodi od učešća u dobiti (dividendi)</t>
  </si>
  <si>
    <t>dio 670</t>
  </si>
  <si>
    <t xml:space="preserve">  Dobici po osnovu prodaje nekretnina, postrojenja i opreme</t>
  </si>
  <si>
    <t xml:space="preserve">  Prihodi po osnovu ugovorene zaštite od rizika</t>
  </si>
  <si>
    <t>TROŠKOVI MATERIJALA</t>
  </si>
  <si>
    <t xml:space="preserve">    Od toga: troškovi goriva i energije</t>
  </si>
  <si>
    <t>TROŠKOVI ZARADA, NAKNADA ZARADA I OSTALIH LIČNIH RASHODA</t>
  </si>
  <si>
    <t xml:space="preserve">  Troškovi zaposlenih na službenom putu</t>
  </si>
  <si>
    <t>dio 525</t>
  </si>
  <si>
    <t xml:space="preserve">  Od toga: dnevnice</t>
  </si>
  <si>
    <t>TROŠKOVI PROIZVODNIH USLUGA (637 + 638 + 639 + 640 + 641 + 642 + 643 + 644)</t>
  </si>
  <si>
    <t xml:space="preserve">  a) Troškovi usluga na izradi učinaka</t>
  </si>
  <si>
    <t xml:space="preserve">  b) Troškovi transportnih usluga</t>
  </si>
  <si>
    <t>dio 532</t>
  </si>
  <si>
    <t xml:space="preserve">  v) Troškovi za usluge tekućeg održavanja osnovnih sredstava</t>
  </si>
  <si>
    <t xml:space="preserve">  g) Troškovi za usluge investicionog održavanja osnovnih sredstava</t>
  </si>
  <si>
    <t xml:space="preserve">  d) Troškovi zakupa</t>
  </si>
  <si>
    <t>534 + 535</t>
  </si>
  <si>
    <t xml:space="preserve">  đ) Troškovi sajmova, reklame i propagande</t>
  </si>
  <si>
    <t>536 + 537</t>
  </si>
  <si>
    <t xml:space="preserve">  e) Troškovi istraživanja i razvoja koji se ne kapitalizuju</t>
  </si>
  <si>
    <t xml:space="preserve">  ž) Troškovi ostalih usluga</t>
  </si>
  <si>
    <t>dio 539</t>
  </si>
  <si>
    <t xml:space="preserve">    Od toga: bruto iznosi naknada po ugovorima sa fizičkim licima van radnog odnosa</t>
  </si>
  <si>
    <t>NEMATERIJALNI TROŠKOVI (647 + 649 + 650 + 651 + 652 + 653 + 654 + 655)</t>
  </si>
  <si>
    <t xml:space="preserve">  Troškovi neproizvodnih usluga</t>
  </si>
  <si>
    <t>dio 550</t>
  </si>
  <si>
    <t xml:space="preserve">  Troškovi reprezentacije</t>
  </si>
  <si>
    <t xml:space="preserve">  Troškovi premije osiguranja</t>
  </si>
  <si>
    <t xml:space="preserve">  Troškovi platnog prometa</t>
  </si>
  <si>
    <t xml:space="preserve">  Troškovi članarina</t>
  </si>
  <si>
    <t>dio 555</t>
  </si>
  <si>
    <t xml:space="preserve">  Troškovi poreza na proizvode, carine, boravišne takse, porez na igre na sreću i sl.</t>
  </si>
  <si>
    <t xml:space="preserve">  Troškovi poreza na proizvodnju: na imovinu, na zemljište, za korišćenje voda i šuma, za protivpožarnu zaštitu i sl.</t>
  </si>
  <si>
    <t xml:space="preserve">  Ostali nematerijalni troškovi</t>
  </si>
  <si>
    <t>OBAVEZE I POTRAŽIVANJA</t>
  </si>
  <si>
    <t>47, osim 479</t>
  </si>
  <si>
    <t xml:space="preserve">  Obračunati (fakturisani) porez na dodatu vrijednost (kumulativan promet konta)</t>
  </si>
  <si>
    <t>27, osim 279</t>
  </si>
  <si>
    <t xml:space="preserve">  Ulazni porez na dodatu vrijednost (kumulativan promet konta)</t>
  </si>
  <si>
    <t xml:space="preserve">  Obaveze za PDV po osnovu razlike između obračunatog i akontacionog PDV-a (saldo konta)</t>
  </si>
  <si>
    <t xml:space="preserve">  Potraživanja po osnovu razlike između akontacionog i obračunatog PDV-a (saldo konta)</t>
  </si>
  <si>
    <t xml:space="preserve">  PDV plaćen pri uvozu (kumulativan promet konta)</t>
  </si>
  <si>
    <t xml:space="preserve">  Obaveze za PDV plaćen pri uvozu (kumulativan promet konta)</t>
  </si>
  <si>
    <t xml:space="preserve">  Obaveze za akcize (kumulativan promet konta)</t>
  </si>
  <si>
    <t xml:space="preserve">  Prihodi ostvareni na bazi podugovaranja</t>
  </si>
  <si>
    <t xml:space="preserve">  Plaćanja podugovaračima za rad, isporučene proizvode i usluge</t>
  </si>
  <si>
    <t xml:space="preserve">  Ukupan broj odrađenih časova rada (efektivni časovi rada bez bolovanja, godišnjih odmora, državnih praznika i sl.)</t>
  </si>
  <si>
    <t>Vrsta promjene u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</si>
  <si>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</si>
  <si>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</si>
  <si>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</si>
  <si>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</si>
  <si>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</si>
  <si>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</si>
  <si>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 xml:space="preserve">Ostale rezerve (emisiona premija, zakonske i statutarne rezerve, zaštita gotovinskih tokova) </t>
  </si>
  <si>
    <t>Akumulisani neraspoređeni dobitak / nepokriveni gubitak</t>
  </si>
  <si>
    <t>Ukupno</t>
  </si>
  <si>
    <t>Stanje na dan 01.01.2014. god.</t>
  </si>
  <si>
    <t xml:space="preserve">    Efekti promjena u računovodstvenim politikama </t>
  </si>
  <si>
    <t xml:space="preserve">    Efekti ispravke grešaka</t>
  </si>
  <si>
    <t>Ponovo iskazano stanje na dan 01.01.2014. god. (901 ± 902 ± 903)</t>
  </si>
  <si>
    <t xml:space="preserve">    Efekti revalorizacije materijalnih i nematerijalnih sredstava</t>
  </si>
  <si>
    <t xml:space="preserve">    Nerealizovani dobici/gubici po osnovu finansijskih sredstava raspoloživih za prodaju</t>
  </si>
  <si>
    <t xml:space="preserve">    Kursne razlike nastale po osnovu preračuna finansijskih izvještaja u drugu funkcionalnu valutu</t>
  </si>
  <si>
    <t xml:space="preserve">    Neto dobitak/gubitak perioda iskazan u bilansu uspjeha</t>
  </si>
  <si>
    <t xml:space="preserve">    Neto dobici/gubici perioda priznati direktno u kapitalu</t>
  </si>
  <si>
    <t xml:space="preserve">    Objavljene dividende i drugi vidovi raspodjele dobitka i pokriće gubitka</t>
  </si>
  <si>
    <t xml:space="preserve">    Emisija akcijskog kapitala i drugi vidovi povećanja ili smanjenje osnovnog kapitala</t>
  </si>
  <si>
    <t>Stanje na dan 31.12.2014. god. / 01.01.2015. god. (904 ± 905 ± 906 ± 907 ± 908 ± 909 - 910 + 911)</t>
  </si>
  <si>
    <t xml:space="preserve">    Efekti promjena u računovodstvenim politikama</t>
  </si>
  <si>
    <t>Ponovo iskazano stanje na dan 01.01.2015. god. (912 ± 913 ± 914)</t>
  </si>
  <si>
    <t>Stanje na dan 30.06.2015. god. (915 ± 916 ± 917 ± 918 ± 919 ± 920 - 921 + 922)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</si>
  <si>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</si>
  <si>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</si>
  <si>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</si>
  <si>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</si>
  <si>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</si>
  <si>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t xml:space="preserve">               Шифра општине      Назив општине          Шифра нас.мјеста          Назив насељеног мјеста</t>
  </si>
  <si>
    <t xml:space="preserve">                                                                Остали подаци за радње:</t>
  </si>
  <si>
    <t xml:space="preserve">                                         Шифра        Назив радње    </t>
  </si>
  <si>
    <t>е-mail: ______________________________</t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</si>
  <si>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</si>
  <si>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</si>
  <si>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</si>
  <si>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</si>
  <si>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</si>
  <si>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</si>
  <si>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</si>
  <si>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</si>
  <si>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</si>
  <si>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</si>
  <si>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</si>
  <si>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</si>
  <si>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</si>
  <si>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</si>
  <si>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</si>
  <si>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</si>
  <si>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</si>
  <si>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</si>
  <si>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</si>
  <si>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</si>
  <si>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</si>
  <si>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</si>
  <si>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</si>
  <si>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  Укупно ЕБС-а:</t>
  </si>
  <si>
    <t>Одговорно лице</t>
  </si>
  <si>
    <t>________________</t>
  </si>
  <si>
    <t xml:space="preserve">Адреса: </t>
  </si>
  <si>
    <t xml:space="preserve">Телефон/фах  </t>
  </si>
  <si>
    <t>Bilans uspjeha</t>
  </si>
  <si>
    <t>(Izvještaj o ukupnom rezultatu u periodu)</t>
  </si>
  <si>
    <t>Matični broj:</t>
  </si>
  <si>
    <t>Šifra djelatnosti:</t>
  </si>
  <si>
    <t>Pomoć radnicima po osnovu liječenja</t>
  </si>
  <si>
    <t xml:space="preserve">TROŠKOVI NAK </t>
  </si>
  <si>
    <t>Prihodi od fondova</t>
  </si>
  <si>
    <t xml:space="preserve"> 4 запослен</t>
  </si>
  <si>
    <t>005</t>
  </si>
  <si>
    <t>Назив друштва за управљање инвестиционим фондом: Инвест нова а.д. Бијељина</t>
  </si>
  <si>
    <t>66.30</t>
  </si>
  <si>
    <t xml:space="preserve"> Bijeljini</t>
  </si>
  <si>
    <t>31.12.2015. godine</t>
  </si>
  <si>
    <t>555-001-00002693-38</t>
  </si>
  <si>
    <t>Društvo za upravljanje investicionim fondovima Invest nova a.d. Bijeljina</t>
  </si>
  <si>
    <t>Društvo za upravljanje investicionim fondovima Invest Nova a.d. Bijeljina</t>
  </si>
  <si>
    <t xml:space="preserve">Poslovni računi:  </t>
  </si>
  <si>
    <t>Društvo za upravljanje investicionim fondovima Invest Nova ad Bijeljina</t>
  </si>
  <si>
    <t>Друштво за управљање инвестиционим фондовима "Инвест нова" а.д. Бијељина</t>
  </si>
  <si>
    <t>Бијељина</t>
  </si>
  <si>
    <t xml:space="preserve">         M.П.</t>
  </si>
  <si>
    <r>
      <t xml:space="preserve">Матични број:                 Назив:        </t>
    </r>
    <r>
      <rPr>
        <b/>
        <u val="single"/>
        <sz val="8"/>
        <rFont val="Arial"/>
        <family val="2"/>
      </rPr>
      <t xml:space="preserve">  </t>
    </r>
  </si>
  <si>
    <r>
      <t xml:space="preserve">Порески број:  </t>
    </r>
    <r>
      <rPr>
        <b/>
        <u val="single"/>
        <sz val="8"/>
        <rFont val="Arial"/>
        <family val="2"/>
      </rPr>
      <t xml:space="preserve"> </t>
    </r>
  </si>
  <si>
    <r>
      <t>Сједиште</t>
    </r>
    <r>
      <rPr>
        <b/>
        <u val="single"/>
        <sz val="8"/>
        <rFont val="Arial"/>
        <family val="2"/>
      </rPr>
      <t xml:space="preserve">:     005               Бијељина                              </t>
    </r>
  </si>
  <si>
    <r>
      <t xml:space="preserve">Дјелатност:   </t>
    </r>
    <r>
      <rPr>
        <b/>
        <u val="single"/>
        <sz val="8"/>
        <rFont val="Arial"/>
        <family val="2"/>
      </rPr>
      <t>66.30</t>
    </r>
    <r>
      <rPr>
        <b/>
        <sz val="8"/>
        <rFont val="Arial"/>
        <family val="2"/>
      </rPr>
      <t xml:space="preserve">                                                   Број запослених: </t>
    </r>
    <r>
      <rPr>
        <b/>
        <u val="single"/>
        <sz val="8"/>
        <rFont val="Arial"/>
        <family val="2"/>
      </rPr>
      <t xml:space="preserve"> 4</t>
    </r>
  </si>
  <si>
    <r>
      <t>ПТТ -76320 Мјесто: Бијељина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Врста радње: </t>
    </r>
  </si>
  <si>
    <r>
      <t>Улица и број:</t>
    </r>
    <r>
      <rPr>
        <b/>
        <u val="single"/>
        <sz val="8"/>
        <rFont val="Arial"/>
        <family val="2"/>
      </rPr>
      <t xml:space="preserve">  </t>
    </r>
  </si>
  <si>
    <r>
      <t xml:space="preserve">ЈМБГ власника </t>
    </r>
    <r>
      <rPr>
        <b/>
        <u val="single"/>
        <sz val="8"/>
        <rFont val="Arial"/>
        <family val="2"/>
      </rPr>
      <t xml:space="preserve">                                       .</t>
    </r>
  </si>
  <si>
    <r>
      <t xml:space="preserve">Презиме и име власника </t>
    </r>
    <r>
      <rPr>
        <b/>
        <u val="single"/>
        <sz val="8"/>
        <rFont val="Arial"/>
        <family val="2"/>
      </rPr>
      <t xml:space="preserve">                            .</t>
    </r>
  </si>
  <si>
    <r>
      <t>Напомена:</t>
    </r>
    <r>
      <rPr>
        <b/>
        <u val="single"/>
        <sz val="8"/>
        <rFont val="Arial"/>
        <family val="2"/>
      </rPr>
      <t xml:space="preserve">                                           .</t>
    </r>
  </si>
  <si>
    <r>
      <t xml:space="preserve">За период:  од  </t>
    </r>
    <r>
      <rPr>
        <b/>
        <u val="single"/>
        <sz val="8"/>
        <rFont val="Arial"/>
        <family val="2"/>
      </rPr>
      <t xml:space="preserve"> 01. 01.2012  .</t>
    </r>
    <r>
      <rPr>
        <b/>
        <sz val="8"/>
        <rFont val="Arial"/>
        <family val="2"/>
      </rPr>
      <t xml:space="preserve">    до  </t>
    </r>
    <r>
      <rPr>
        <b/>
        <u val="single"/>
        <sz val="8"/>
        <rFont val="Arial"/>
        <family val="2"/>
      </rPr>
      <t>31.12.2015</t>
    </r>
    <r>
      <rPr>
        <b/>
        <sz val="8"/>
        <rFont val="Arial"/>
        <family val="2"/>
      </rPr>
      <t xml:space="preserve"> године</t>
    </r>
  </si>
  <si>
    <r>
      <t xml:space="preserve">Дана, </t>
    </r>
    <r>
      <rPr>
        <b/>
        <u val="single"/>
        <sz val="8"/>
        <rFont val="Arial"/>
        <family val="2"/>
      </rPr>
      <t>31.12 .2015.</t>
    </r>
    <r>
      <rPr>
        <b/>
        <sz val="8"/>
        <rFont val="Arial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</si>
</sst>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#,##0.0000"/>
    <numFmt numFmtId="173" formatCode="#,##0.00;[Red]#,##0.00"/>
    <numFmt numFmtId="174" formatCode="0.000000;[Red]0.000000"/>
    <numFmt numFmtId="175" formatCode="0.0000"/>
    <numFmt numFmtId="176" formatCode="0.000000"/>
    <numFmt numFmtId="177" formatCode="0.0000%"/>
    <numFmt numFmtId="178" formatCode="#;;"/>
    <numFmt numFmtId="179" formatCode="000;;"/>
    <numFmt numFmtId="180" formatCode="#,##0;;"/>
    <numFmt numFmtId="181" formatCode="#,##0;[Red]\-#,##0"/>
    <numFmt numFmtId="182" formatCode="General;;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name val="Calibri"/>
      <family val="2"/>
    </font>
    <font>
      <sz val="10"/>
      <name val="YUTimes"/>
      <family val="2"/>
    </font>
    <font>
      <sz val="8"/>
      <color indexed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/>
      <right style="thin">
        <color indexed="22"/>
      </right>
      <top>
        <color indexed="63"/>
      </top>
      <bottom style="thin"/>
    </border>
    <border>
      <left style="thin">
        <color indexed="22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>
        <color indexed="22"/>
      </right>
      <top/>
      <bottom/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thin">
        <color indexed="22"/>
      </left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/>
      <top style="thin"/>
      <bottom/>
    </border>
    <border>
      <left/>
      <right style="thin">
        <color indexed="22"/>
      </right>
      <top style="thin"/>
      <bottom/>
    </border>
    <border>
      <left/>
      <right style="thin">
        <color indexed="22"/>
      </right>
      <top/>
      <bottom style="thin">
        <color indexed="22"/>
      </bottom>
    </border>
    <border>
      <left/>
      <right>
        <color indexed="63"/>
      </right>
      <top style="thin"/>
      <bottom style="hair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66" fontId="3" fillId="0" borderId="0" applyFill="0" applyBorder="0">
      <alignment horizontal="center" vertical="center"/>
      <protection hidden="1"/>
    </xf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68" fontId="3" fillId="0" borderId="0" applyFill="0" applyBorder="0">
      <alignment horizontal="center" vertical="center" wrapText="1"/>
      <protection hidden="1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9" fontId="3" fillId="0" borderId="10" applyFill="0">
      <alignment horizontal="left" indent="1"/>
      <protection hidden="1"/>
    </xf>
    <xf numFmtId="0" fontId="3" fillId="0" borderId="10" applyFill="0">
      <alignment horizontal="left" indent="1"/>
      <protection hidden="1"/>
    </xf>
  </cellStyleXfs>
  <cellXfs count="38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35" borderId="17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7" fillId="33" borderId="19" xfId="0" applyNumberFormat="1" applyFont="1" applyFill="1" applyBorder="1" applyAlignment="1" applyProtection="1">
      <alignment horizontal="right" vertical="center"/>
      <protection hidden="1"/>
    </xf>
    <xf numFmtId="3" fontId="1" fillId="33" borderId="19" xfId="0" applyNumberFormat="1" applyFont="1" applyFill="1" applyBorder="1" applyAlignment="1" applyProtection="1">
      <alignment horizontal="right" vertical="center"/>
      <protection locked="0"/>
    </xf>
    <xf numFmtId="3" fontId="7" fillId="33" borderId="19" xfId="0" applyNumberFormat="1" applyFont="1" applyFill="1" applyBorder="1" applyAlignment="1" applyProtection="1">
      <alignment horizontal="right" vertical="center"/>
      <protection locked="0"/>
    </xf>
    <xf numFmtId="3" fontId="1" fillId="33" borderId="19" xfId="0" applyNumberFormat="1" applyFont="1" applyFill="1" applyBorder="1" applyAlignment="1" applyProtection="1">
      <alignment horizontal="right" vertical="center"/>
      <protection hidden="1"/>
    </xf>
    <xf numFmtId="180" fontId="7" fillId="33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/>
      <protection hidden="1"/>
    </xf>
    <xf numFmtId="3" fontId="1" fillId="0" borderId="19" xfId="0" applyNumberFormat="1" applyFont="1" applyBorder="1" applyAlignment="1" applyProtection="1">
      <alignment/>
      <protection hidden="1"/>
    </xf>
    <xf numFmtId="0" fontId="8" fillId="36" borderId="19" xfId="0" applyFont="1" applyFill="1" applyBorder="1" applyAlignment="1" applyProtection="1">
      <alignment horizontal="center" vertical="center" wrapText="1"/>
      <protection hidden="1"/>
    </xf>
    <xf numFmtId="0" fontId="8" fillId="36" borderId="19" xfId="0" applyFont="1" applyFill="1" applyBorder="1" applyAlignment="1" applyProtection="1">
      <alignment horizontal="center"/>
      <protection hidden="1"/>
    </xf>
    <xf numFmtId="0" fontId="7" fillId="37" borderId="10" xfId="0" applyFont="1" applyFill="1" applyBorder="1" applyAlignment="1" applyProtection="1">
      <alignment vertical="center" wrapText="1"/>
      <protection hidden="1"/>
    </xf>
    <xf numFmtId="0" fontId="7" fillId="37" borderId="20" xfId="0" applyFont="1" applyFill="1" applyBorder="1" applyAlignment="1" applyProtection="1">
      <alignment vertical="center" wrapText="1"/>
      <protection hidden="1"/>
    </xf>
    <xf numFmtId="0" fontId="7" fillId="37" borderId="21" xfId="0" applyFont="1" applyFill="1" applyBorder="1" applyAlignment="1" applyProtection="1">
      <alignment horizontal="center" vertical="center" wrapText="1"/>
      <protection hidden="1"/>
    </xf>
    <xf numFmtId="0" fontId="7" fillId="37" borderId="22" xfId="0" applyFont="1" applyFill="1" applyBorder="1" applyAlignment="1" applyProtection="1">
      <alignment horizontal="center" vertical="center" wrapText="1"/>
      <protection hidden="1"/>
    </xf>
    <xf numFmtId="3" fontId="7" fillId="33" borderId="13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horizontal="right" vertical="center"/>
      <protection locked="0"/>
    </xf>
    <xf numFmtId="3" fontId="7" fillId="33" borderId="13" xfId="0" applyNumberFormat="1" applyFont="1" applyFill="1" applyBorder="1" applyAlignment="1" applyProtection="1">
      <alignment horizontal="right" vertical="center"/>
      <protection locked="0"/>
    </xf>
    <xf numFmtId="3" fontId="1" fillId="33" borderId="13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right"/>
      <protection hidden="1"/>
    </xf>
    <xf numFmtId="0" fontId="1" fillId="0" borderId="10" xfId="64" applyFont="1" applyBorder="1" applyAlignment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23" xfId="64" applyFont="1" applyBorder="1" applyAlignment="1">
      <alignment horizontal="center"/>
      <protection hidden="1"/>
    </xf>
    <xf numFmtId="182" fontId="1" fillId="0" borderId="0" xfId="0" applyNumberFormat="1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24" xfId="64" applyFont="1" applyBorder="1" applyAlignment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36" borderId="25" xfId="0" applyFont="1" applyFill="1" applyBorder="1" applyAlignment="1" applyProtection="1">
      <alignment horizontal="center" vertical="center"/>
      <protection hidden="1"/>
    </xf>
    <xf numFmtId="0" fontId="8" fillId="36" borderId="25" xfId="0" applyFont="1" applyFill="1" applyBorder="1" applyAlignment="1" applyProtection="1">
      <alignment horizontal="center" vertical="center" wrapText="1"/>
      <protection hidden="1"/>
    </xf>
    <xf numFmtId="0" fontId="8" fillId="36" borderId="26" xfId="0" applyFont="1" applyFill="1" applyBorder="1" applyAlignment="1" applyProtection="1">
      <alignment horizontal="center"/>
      <protection hidden="1"/>
    </xf>
    <xf numFmtId="0" fontId="8" fillId="36" borderId="25" xfId="0" applyFont="1" applyFill="1" applyBorder="1" applyAlignment="1" applyProtection="1">
      <alignment horizontal="center"/>
      <protection hidden="1"/>
    </xf>
    <xf numFmtId="0" fontId="8" fillId="36" borderId="27" xfId="0" applyFont="1" applyFill="1" applyBorder="1" applyAlignment="1" applyProtection="1">
      <alignment horizontal="center"/>
      <protection hidden="1"/>
    </xf>
    <xf numFmtId="178" fontId="1" fillId="37" borderId="16" xfId="49" applyNumberFormat="1" applyFont="1" applyFill="1" applyBorder="1">
      <alignment horizontal="center" vertical="center" wrapText="1"/>
      <protection hidden="1"/>
    </xf>
    <xf numFmtId="0" fontId="1" fillId="37" borderId="28" xfId="0" applyFont="1" applyFill="1" applyBorder="1" applyAlignment="1" applyProtection="1">
      <alignment/>
      <protection hidden="1"/>
    </xf>
    <xf numFmtId="0" fontId="1" fillId="37" borderId="29" xfId="0" applyFont="1" applyFill="1" applyBorder="1" applyAlignment="1" applyProtection="1">
      <alignment/>
      <protection hidden="1"/>
    </xf>
    <xf numFmtId="178" fontId="7" fillId="33" borderId="19" xfId="49" applyNumberFormat="1" applyFont="1" applyFill="1" applyBorder="1">
      <alignment horizontal="center" vertical="center" wrapText="1"/>
      <protection hidden="1"/>
    </xf>
    <xf numFmtId="179" fontId="7" fillId="33" borderId="19" xfId="39" applyNumberFormat="1" applyFont="1" applyFill="1" applyBorder="1">
      <alignment horizontal="center" vertical="center"/>
      <protection hidden="1"/>
    </xf>
    <xf numFmtId="178" fontId="1" fillId="33" borderId="19" xfId="49" applyNumberFormat="1" applyFont="1" applyFill="1" applyBorder="1">
      <alignment horizontal="center" vertical="center" wrapText="1"/>
      <protection hidden="1"/>
    </xf>
    <xf numFmtId="179" fontId="1" fillId="33" borderId="19" xfId="39" applyNumberFormat="1" applyFont="1" applyFill="1" applyBorder="1">
      <alignment horizontal="center" vertical="center"/>
      <protection hidden="1"/>
    </xf>
    <xf numFmtId="0" fontId="8" fillId="36" borderId="30" xfId="0" applyFont="1" applyFill="1" applyBorder="1" applyAlignment="1" applyProtection="1">
      <alignment horizontal="center"/>
      <protection hidden="1"/>
    </xf>
    <xf numFmtId="0" fontId="8" fillId="36" borderId="19" xfId="0" applyNumberFormat="1" applyFont="1" applyFill="1" applyBorder="1" applyAlignment="1" applyProtection="1" quotePrefix="1">
      <alignment horizontal="center"/>
      <protection hidden="1"/>
    </xf>
    <xf numFmtId="178" fontId="7" fillId="37" borderId="15" xfId="49" applyNumberFormat="1" applyFont="1" applyFill="1" applyBorder="1">
      <alignment horizontal="center" vertical="center" wrapText="1"/>
      <protection hidden="1"/>
    </xf>
    <xf numFmtId="0" fontId="7" fillId="37" borderId="21" xfId="0" applyFont="1" applyFill="1" applyBorder="1" applyAlignment="1" applyProtection="1">
      <alignment vertical="center"/>
      <protection hidden="1"/>
    </xf>
    <xf numFmtId="178" fontId="7" fillId="33" borderId="13" xfId="49" applyNumberFormat="1" applyFont="1" applyFill="1" applyBorder="1">
      <alignment horizontal="center" vertical="center" wrapText="1"/>
      <protection hidden="1"/>
    </xf>
    <xf numFmtId="179" fontId="7" fillId="33" borderId="13" xfId="39" applyNumberFormat="1" applyFont="1" applyFill="1" applyBorder="1">
      <alignment horizontal="center" vertical="center"/>
      <protection hidden="1"/>
    </xf>
    <xf numFmtId="178" fontId="1" fillId="33" borderId="13" xfId="49" applyNumberFormat="1" applyFont="1" applyFill="1" applyBorder="1">
      <alignment horizontal="center" vertical="center" wrapText="1"/>
      <protection hidden="1"/>
    </xf>
    <xf numFmtId="179" fontId="1" fillId="33" borderId="13" xfId="39" applyNumberFormat="1" applyFont="1" applyFill="1" applyBorder="1">
      <alignment horizontal="center" vertical="center"/>
      <protection hidden="1"/>
    </xf>
    <xf numFmtId="3" fontId="7" fillId="0" borderId="19" xfId="0" applyNumberFormat="1" applyFont="1" applyBorder="1" applyAlignment="1" applyProtection="1">
      <alignment horizontal="right" vertical="center"/>
      <protection hidden="1"/>
    </xf>
    <xf numFmtId="178" fontId="7" fillId="0" borderId="19" xfId="49" applyNumberFormat="1" applyFont="1" applyBorder="1" applyAlignment="1">
      <alignment horizontal="center" vertical="center" wrapText="1"/>
      <protection hidden="1"/>
    </xf>
    <xf numFmtId="179" fontId="7" fillId="0" borderId="19" xfId="39" applyNumberFormat="1" applyFont="1" applyFill="1" applyBorder="1">
      <alignment horizontal="center" vertical="center"/>
      <protection hidden="1"/>
    </xf>
    <xf numFmtId="178" fontId="7" fillId="33" borderId="19" xfId="49" applyNumberFormat="1" applyFont="1" applyFill="1" applyBorder="1" applyAlignment="1">
      <alignment horizontal="center" vertical="center" wrapText="1"/>
      <protection hidden="1"/>
    </xf>
    <xf numFmtId="178" fontId="1" fillId="33" borderId="19" xfId="49" applyNumberFormat="1" applyFont="1" applyFill="1" applyBorder="1" applyAlignment="1">
      <alignment horizontal="center" vertical="center" wrapText="1"/>
      <protection hidden="1"/>
    </xf>
    <xf numFmtId="0" fontId="1" fillId="0" borderId="10" xfId="64" applyFont="1" applyBorder="1" applyAlignment="1">
      <alignment horizontal="left"/>
      <protection hidden="1"/>
    </xf>
    <xf numFmtId="0" fontId="1" fillId="0" borderId="23" xfId="64" applyFont="1" applyBorder="1" applyAlignment="1">
      <alignment horizontal="left"/>
      <protection hidden="1"/>
    </xf>
    <xf numFmtId="49" fontId="7" fillId="0" borderId="0" xfId="63" applyFont="1" applyBorder="1" applyAlignment="1">
      <alignment/>
      <protection hidden="1"/>
    </xf>
    <xf numFmtId="49" fontId="7" fillId="0" borderId="10" xfId="63" applyFont="1" applyBorder="1" applyAlignment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8" fillId="36" borderId="33" xfId="0" applyFont="1" applyFill="1" applyBorder="1" applyAlignment="1" applyProtection="1">
      <alignment horizontal="center" vertical="center" wrapText="1"/>
      <protection hidden="1"/>
    </xf>
    <xf numFmtId="0" fontId="8" fillId="36" borderId="34" xfId="0" applyFont="1" applyFill="1" applyBorder="1" applyAlignment="1" applyProtection="1">
      <alignment horizontal="center" vertical="center" wrapText="1"/>
      <protection hidden="1"/>
    </xf>
    <xf numFmtId="178" fontId="1" fillId="33" borderId="35" xfId="49" applyNumberFormat="1" applyFont="1" applyFill="1" applyBorder="1">
      <alignment horizontal="center" vertical="center" wrapText="1"/>
      <protection hidden="1"/>
    </xf>
    <xf numFmtId="179" fontId="1" fillId="33" borderId="36" xfId="39" applyNumberFormat="1" applyFont="1" applyFill="1" applyBorder="1">
      <alignment horizontal="center" vertical="center"/>
      <protection hidden="1"/>
    </xf>
    <xf numFmtId="3" fontId="7" fillId="33" borderId="36" xfId="0" applyNumberFormat="1" applyFont="1" applyFill="1" applyBorder="1" applyAlignment="1" applyProtection="1">
      <alignment horizontal="right" vertical="center" wrapText="1"/>
      <protection hidden="1"/>
    </xf>
    <xf numFmtId="3" fontId="7" fillId="33" borderId="37" xfId="0" applyNumberFormat="1" applyFont="1" applyFill="1" applyBorder="1" applyAlignment="1" applyProtection="1">
      <alignment horizontal="right" vertical="center" wrapText="1"/>
      <protection hidden="1"/>
    </xf>
    <xf numFmtId="178" fontId="1" fillId="33" borderId="38" xfId="49" applyNumberFormat="1" applyFont="1" applyFill="1" applyBorder="1">
      <alignment horizontal="center" vertical="center" wrapText="1"/>
      <protection hidden="1"/>
    </xf>
    <xf numFmtId="179" fontId="1" fillId="33" borderId="33" xfId="39" applyNumberFormat="1" applyFont="1" applyFill="1" applyBorder="1">
      <alignment horizontal="center" vertical="center"/>
      <protection hidden="1"/>
    </xf>
    <xf numFmtId="3" fontId="7" fillId="33" borderId="33" xfId="0" applyNumberFormat="1" applyFont="1" applyFill="1" applyBorder="1" applyAlignment="1" applyProtection="1">
      <alignment horizontal="right" vertical="center" wrapText="1"/>
      <protection hidden="1"/>
    </xf>
    <xf numFmtId="3" fontId="7" fillId="33" borderId="34" xfId="0" applyNumberFormat="1" applyFont="1" applyFill="1" applyBorder="1" applyAlignment="1" applyProtection="1">
      <alignment horizontal="right" vertical="center" wrapText="1"/>
      <protection hidden="1"/>
    </xf>
    <xf numFmtId="3" fontId="1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34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34" xfId="0" applyNumberFormat="1" applyFont="1" applyFill="1" applyBorder="1" applyAlignment="1" applyProtection="1">
      <alignment horizontal="right" vertical="center" wrapText="1"/>
      <protection locked="0"/>
    </xf>
    <xf numFmtId="178" fontId="1" fillId="33" borderId="30" xfId="49" applyNumberFormat="1" applyFont="1" applyFill="1" applyBorder="1">
      <alignment horizontal="center" vertical="center" wrapText="1"/>
      <protection hidden="1"/>
    </xf>
    <xf numFmtId="179" fontId="1" fillId="33" borderId="39" xfId="39" applyNumberFormat="1" applyFont="1" applyFill="1" applyBorder="1">
      <alignment horizontal="center" vertical="center"/>
      <protection hidden="1"/>
    </xf>
    <xf numFmtId="3" fontId="7" fillId="33" borderId="39" xfId="0" applyNumberFormat="1" applyFont="1" applyFill="1" applyBorder="1" applyAlignment="1" applyProtection="1">
      <alignment horizontal="right" vertical="center" wrapText="1"/>
      <protection hidden="1"/>
    </xf>
    <xf numFmtId="3" fontId="7" fillId="33" borderId="40" xfId="0" applyNumberFormat="1" applyFont="1" applyFill="1" applyBorder="1" applyAlignment="1" applyProtection="1">
      <alignment horizontal="right" vertical="center" wrapText="1"/>
      <protection hidden="1"/>
    </xf>
    <xf numFmtId="3" fontId="1" fillId="33" borderId="13" xfId="0" applyNumberFormat="1" applyFont="1" applyFill="1" applyBorder="1" applyAlignment="1" applyProtection="1">
      <alignment horizontal="right" vertical="center"/>
      <protection hidden="1"/>
    </xf>
    <xf numFmtId="3" fontId="7" fillId="33" borderId="13" xfId="0" applyNumberFormat="1" applyFont="1" applyFill="1" applyBorder="1" applyAlignment="1" applyProtection="1">
      <alignment horizontal="right" vertical="center"/>
      <protection hidden="1"/>
    </xf>
    <xf numFmtId="0" fontId="8" fillId="36" borderId="13" xfId="0" applyFont="1" applyFill="1" applyBorder="1" applyAlignment="1" applyProtection="1">
      <alignment horizontal="center" vertical="center" wrapText="1"/>
      <protection hidden="1"/>
    </xf>
    <xf numFmtId="0" fontId="8" fillId="36" borderId="13" xfId="0" applyFont="1" applyFill="1" applyBorder="1" applyAlignment="1" applyProtection="1">
      <alignment horizontal="center"/>
      <protection hidden="1"/>
    </xf>
    <xf numFmtId="3" fontId="1" fillId="0" borderId="36" xfId="0" applyNumberFormat="1" applyFont="1" applyBorder="1" applyAlignment="1" applyProtection="1">
      <alignment horizontal="right" vertical="center"/>
      <protection locked="0"/>
    </xf>
    <xf numFmtId="3" fontId="1" fillId="0" borderId="37" xfId="0" applyNumberFormat="1" applyFont="1" applyBorder="1" applyAlignment="1" applyProtection="1">
      <alignment horizontal="right" vertical="center"/>
      <protection locked="0"/>
    </xf>
    <xf numFmtId="3" fontId="1" fillId="38" borderId="33" xfId="0" applyNumberFormat="1" applyFont="1" applyFill="1" applyBorder="1" applyAlignment="1" applyProtection="1">
      <alignment horizontal="right" vertical="center"/>
      <protection locked="0"/>
    </xf>
    <xf numFmtId="3" fontId="1" fillId="38" borderId="34" xfId="0" applyNumberFormat="1" applyFont="1" applyFill="1" applyBorder="1" applyAlignment="1" applyProtection="1">
      <alignment horizontal="right" vertical="center"/>
      <protection locked="0"/>
    </xf>
    <xf numFmtId="3" fontId="1" fillId="0" borderId="33" xfId="0" applyNumberFormat="1" applyFont="1" applyBorder="1" applyAlignment="1" applyProtection="1">
      <alignment horizontal="right" vertical="center"/>
      <protection locked="0"/>
    </xf>
    <xf numFmtId="3" fontId="1" fillId="0" borderId="34" xfId="0" applyNumberFormat="1" applyFont="1" applyBorder="1" applyAlignment="1" applyProtection="1">
      <alignment horizontal="right" vertical="center"/>
      <protection locked="0"/>
    </xf>
    <xf numFmtId="3" fontId="7" fillId="0" borderId="33" xfId="0" applyNumberFormat="1" applyFont="1" applyBorder="1" applyAlignment="1" applyProtection="1">
      <alignment horizontal="right" vertical="center"/>
      <protection hidden="1"/>
    </xf>
    <xf numFmtId="3" fontId="7" fillId="0" borderId="33" xfId="0" applyNumberFormat="1" applyFont="1" applyBorder="1" applyAlignment="1" applyProtection="1">
      <alignment horizontal="right" vertical="center"/>
      <protection locked="0"/>
    </xf>
    <xf numFmtId="3" fontId="7" fillId="0" borderId="34" xfId="0" applyNumberFormat="1" applyFont="1" applyBorder="1" applyAlignment="1" applyProtection="1">
      <alignment horizontal="right" vertical="center"/>
      <protection locked="0"/>
    </xf>
    <xf numFmtId="3" fontId="7" fillId="38" borderId="33" xfId="0" applyNumberFormat="1" applyFont="1" applyFill="1" applyBorder="1" applyAlignment="1" applyProtection="1">
      <alignment horizontal="right" vertical="center"/>
      <protection hidden="1"/>
    </xf>
    <xf numFmtId="3" fontId="7" fillId="38" borderId="33" xfId="0" applyNumberFormat="1" applyFont="1" applyFill="1" applyBorder="1" applyAlignment="1" applyProtection="1">
      <alignment horizontal="right" vertical="center"/>
      <protection locked="0"/>
    </xf>
    <xf numFmtId="3" fontId="7" fillId="38" borderId="34" xfId="0" applyNumberFormat="1" applyFont="1" applyFill="1" applyBorder="1" applyAlignment="1" applyProtection="1">
      <alignment horizontal="right" vertical="center"/>
      <protection locked="0"/>
    </xf>
    <xf numFmtId="3" fontId="1" fillId="38" borderId="39" xfId="0" applyNumberFormat="1" applyFont="1" applyFill="1" applyBorder="1" applyAlignment="1" applyProtection="1">
      <alignment horizontal="right" vertical="center"/>
      <protection locked="0"/>
    </xf>
    <xf numFmtId="3" fontId="1" fillId="38" borderId="40" xfId="0" applyNumberFormat="1" applyFont="1" applyFill="1" applyBorder="1" applyAlignment="1" applyProtection="1">
      <alignment horizontal="right" vertical="center"/>
      <protection locked="0"/>
    </xf>
    <xf numFmtId="0" fontId="8" fillId="36" borderId="25" xfId="0" applyFont="1" applyFill="1" applyBorder="1" applyAlignment="1" applyProtection="1" quotePrefix="1">
      <alignment horizontal="center"/>
      <protection hidden="1"/>
    </xf>
    <xf numFmtId="0" fontId="8" fillId="36" borderId="27" xfId="0" applyFont="1" applyFill="1" applyBorder="1" applyAlignment="1" applyProtection="1" quotePrefix="1">
      <alignment horizontal="center"/>
      <protection hidden="1"/>
    </xf>
    <xf numFmtId="178" fontId="1" fillId="0" borderId="35" xfId="49" applyNumberFormat="1" applyFont="1" applyBorder="1">
      <alignment horizontal="center" vertical="center" wrapText="1"/>
      <protection hidden="1"/>
    </xf>
    <xf numFmtId="179" fontId="1" fillId="0" borderId="36" xfId="39" applyNumberFormat="1" applyFont="1" applyBorder="1">
      <alignment horizontal="center" vertical="center"/>
      <protection hidden="1"/>
    </xf>
    <xf numFmtId="178" fontId="1" fillId="38" borderId="38" xfId="49" applyNumberFormat="1" applyFont="1" applyFill="1" applyBorder="1">
      <alignment horizontal="center" vertical="center" wrapText="1"/>
      <protection hidden="1"/>
    </xf>
    <xf numFmtId="179" fontId="1" fillId="38" borderId="33" xfId="39" applyNumberFormat="1" applyFont="1" applyFill="1" applyBorder="1">
      <alignment horizontal="center" vertical="center"/>
      <protection hidden="1"/>
    </xf>
    <xf numFmtId="178" fontId="1" fillId="0" borderId="38" xfId="49" applyNumberFormat="1" applyFont="1" applyBorder="1">
      <alignment horizontal="center" vertical="center" wrapText="1"/>
      <protection hidden="1"/>
    </xf>
    <xf numFmtId="179" fontId="1" fillId="0" borderId="33" xfId="39" applyNumberFormat="1" applyFont="1" applyBorder="1">
      <alignment horizontal="center" vertical="center"/>
      <protection hidden="1"/>
    </xf>
    <xf numFmtId="178" fontId="7" fillId="0" borderId="38" xfId="49" applyNumberFormat="1" applyFont="1" applyBorder="1">
      <alignment horizontal="center" vertical="center" wrapText="1"/>
      <protection hidden="1"/>
    </xf>
    <xf numFmtId="179" fontId="7" fillId="0" borderId="33" xfId="39" applyNumberFormat="1" applyFont="1" applyBorder="1">
      <alignment horizontal="center" vertical="center"/>
      <protection hidden="1"/>
    </xf>
    <xf numFmtId="178" fontId="7" fillId="38" borderId="38" xfId="49" applyNumberFormat="1" applyFont="1" applyFill="1" applyBorder="1">
      <alignment horizontal="center" vertical="center" wrapText="1"/>
      <protection hidden="1"/>
    </xf>
    <xf numFmtId="179" fontId="7" fillId="38" borderId="33" xfId="39" applyNumberFormat="1" applyFont="1" applyFill="1" applyBorder="1">
      <alignment horizontal="center" vertical="center"/>
      <protection hidden="1"/>
    </xf>
    <xf numFmtId="178" fontId="1" fillId="38" borderId="30" xfId="49" applyNumberFormat="1" applyFont="1" applyFill="1" applyBorder="1">
      <alignment horizontal="center" vertical="center" wrapText="1"/>
      <protection hidden="1"/>
    </xf>
    <xf numFmtId="179" fontId="1" fillId="38" borderId="39" xfId="39" applyNumberFormat="1" applyFont="1" applyFill="1" applyBorder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7" fillId="0" borderId="36" xfId="0" applyNumberFormat="1" applyFont="1" applyBorder="1" applyAlignment="1" applyProtection="1">
      <alignment horizontal="right" vertical="center"/>
      <protection locked="0"/>
    </xf>
    <xf numFmtId="3" fontId="7" fillId="0" borderId="37" xfId="0" applyNumberFormat="1" applyFont="1" applyBorder="1" applyAlignment="1" applyProtection="1">
      <alignment horizontal="right" vertical="center"/>
      <protection hidden="1"/>
    </xf>
    <xf numFmtId="3" fontId="1" fillId="38" borderId="33" xfId="0" applyNumberFormat="1" applyFont="1" applyFill="1" applyBorder="1" applyAlignment="1" applyProtection="1">
      <alignment horizontal="right" vertical="center"/>
      <protection hidden="1"/>
    </xf>
    <xf numFmtId="3" fontId="1" fillId="38" borderId="34" xfId="0" applyNumberFormat="1" applyFont="1" applyFill="1" applyBorder="1" applyAlignment="1" applyProtection="1">
      <alignment horizontal="right" vertical="center"/>
      <protection hidden="1"/>
    </xf>
    <xf numFmtId="3" fontId="1" fillId="0" borderId="33" xfId="0" applyNumberFormat="1" applyFont="1" applyBorder="1" applyAlignment="1" applyProtection="1">
      <alignment horizontal="right" vertical="center"/>
      <protection hidden="1"/>
    </xf>
    <xf numFmtId="3" fontId="1" fillId="0" borderId="34" xfId="0" applyNumberFormat="1" applyFont="1" applyBorder="1" applyAlignment="1" applyProtection="1">
      <alignment horizontal="right" vertical="center"/>
      <protection hidden="1"/>
    </xf>
    <xf numFmtId="3" fontId="7" fillId="38" borderId="34" xfId="0" applyNumberFormat="1" applyFont="1" applyFill="1" applyBorder="1" applyAlignment="1" applyProtection="1">
      <alignment horizontal="right" vertical="center"/>
      <protection hidden="1"/>
    </xf>
    <xf numFmtId="3" fontId="7" fillId="0" borderId="34" xfId="0" applyNumberFormat="1" applyFont="1" applyBorder="1" applyAlignment="1" applyProtection="1">
      <alignment horizontal="right" vertical="center"/>
      <protection hidden="1"/>
    </xf>
    <xf numFmtId="3" fontId="7" fillId="0" borderId="39" xfId="0" applyNumberFormat="1" applyFont="1" applyBorder="1" applyAlignment="1" applyProtection="1">
      <alignment horizontal="right" vertical="center"/>
      <protection hidden="1"/>
    </xf>
    <xf numFmtId="3" fontId="7" fillId="0" borderId="40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8" fillId="36" borderId="26" xfId="0" applyFont="1" applyFill="1" applyBorder="1" applyAlignment="1" applyProtection="1">
      <alignment/>
      <protection hidden="1"/>
    </xf>
    <xf numFmtId="178" fontId="7" fillId="0" borderId="35" xfId="49" applyNumberFormat="1" applyFont="1" applyBorder="1" applyProtection="1">
      <alignment horizontal="center" vertical="center" wrapText="1"/>
      <protection hidden="1"/>
    </xf>
    <xf numFmtId="179" fontId="7" fillId="0" borderId="36" xfId="39" applyNumberFormat="1" applyFont="1" applyBorder="1" applyProtection="1">
      <alignment horizontal="center" vertical="center"/>
      <protection hidden="1"/>
    </xf>
    <xf numFmtId="178" fontId="1" fillId="38" borderId="38" xfId="49" applyNumberFormat="1" applyFont="1" applyFill="1" applyBorder="1" applyProtection="1">
      <alignment horizontal="center" vertical="center" wrapText="1"/>
      <protection hidden="1"/>
    </xf>
    <xf numFmtId="179" fontId="1" fillId="38" borderId="33" xfId="39" applyNumberFormat="1" applyFont="1" applyFill="1" applyBorder="1" applyProtection="1">
      <alignment horizontal="center" vertical="center"/>
      <protection hidden="1"/>
    </xf>
    <xf numFmtId="178" fontId="1" fillId="0" borderId="38" xfId="49" applyNumberFormat="1" applyFont="1" applyBorder="1" applyProtection="1">
      <alignment horizontal="center" vertical="center" wrapText="1"/>
      <protection hidden="1"/>
    </xf>
    <xf numFmtId="179" fontId="1" fillId="0" borderId="33" xfId="39" applyNumberFormat="1" applyFont="1" applyBorder="1" applyProtection="1">
      <alignment horizontal="center" vertical="center"/>
      <protection hidden="1"/>
    </xf>
    <xf numFmtId="178" fontId="7" fillId="38" borderId="38" xfId="49" applyNumberFormat="1" applyFont="1" applyFill="1" applyBorder="1" applyProtection="1">
      <alignment horizontal="center" vertical="center" wrapText="1"/>
      <protection hidden="1"/>
    </xf>
    <xf numFmtId="179" fontId="7" fillId="38" borderId="33" xfId="39" applyNumberFormat="1" applyFont="1" applyFill="1" applyBorder="1" applyProtection="1">
      <alignment horizontal="center" vertical="center"/>
      <protection hidden="1"/>
    </xf>
    <xf numFmtId="178" fontId="7" fillId="0" borderId="38" xfId="49" applyNumberFormat="1" applyFont="1" applyBorder="1" applyProtection="1">
      <alignment horizontal="center" vertical="center" wrapText="1"/>
      <protection hidden="1"/>
    </xf>
    <xf numFmtId="179" fontId="7" fillId="0" borderId="33" xfId="39" applyNumberFormat="1" applyFont="1" applyBorder="1" applyProtection="1">
      <alignment horizontal="center" vertical="center"/>
      <protection hidden="1"/>
    </xf>
    <xf numFmtId="178" fontId="7" fillId="0" borderId="30" xfId="49" applyNumberFormat="1" applyFont="1" applyBorder="1" applyProtection="1">
      <alignment horizontal="center" vertical="center" wrapText="1"/>
      <protection hidden="1"/>
    </xf>
    <xf numFmtId="179" fontId="7" fillId="0" borderId="39" xfId="39" applyNumberFormat="1" applyFont="1" applyBorder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7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3" xfId="0" applyFont="1" applyBorder="1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7" fillId="0" borderId="44" xfId="0" applyFont="1" applyBorder="1" applyAlignment="1">
      <alignment/>
    </xf>
    <xf numFmtId="3" fontId="7" fillId="0" borderId="45" xfId="0" applyNumberFormat="1" applyFont="1" applyBorder="1" applyAlignment="1">
      <alignment/>
    </xf>
    <xf numFmtId="0" fontId="1" fillId="0" borderId="45" xfId="0" applyFont="1" applyBorder="1" applyAlignment="1">
      <alignment/>
    </xf>
    <xf numFmtId="49" fontId="7" fillId="0" borderId="10" xfId="63" applyFont="1" applyBorder="1" applyAlignment="1">
      <alignment horizontal="left"/>
      <protection hidden="1"/>
    </xf>
    <xf numFmtId="0" fontId="1" fillId="0" borderId="10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1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1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8" xfId="0" applyFont="1" applyBorder="1" applyAlignment="1">
      <alignment/>
    </xf>
    <xf numFmtId="0" fontId="7" fillId="0" borderId="59" xfId="0" applyFont="1" applyFill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6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61" xfId="0" applyFont="1" applyBorder="1" applyAlignment="1">
      <alignment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 quotePrefix="1">
      <alignment horizontal="center"/>
    </xf>
    <xf numFmtId="0" fontId="1" fillId="0" borderId="67" xfId="0" applyFont="1" applyFill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2" fontId="7" fillId="0" borderId="69" xfId="0" applyNumberFormat="1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7" fillId="0" borderId="72" xfId="0" applyNumberFormat="1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75" xfId="0" applyFont="1" applyFill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2" fontId="7" fillId="0" borderId="47" xfId="0" applyNumberFormat="1" applyFont="1" applyBorder="1" applyAlignment="1">
      <alignment/>
    </xf>
    <xf numFmtId="0" fontId="1" fillId="0" borderId="7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10" xfId="63" applyFont="1">
      <alignment horizontal="left" inden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" fillId="0" borderId="10" xfId="64" applyFont="1" applyBorder="1" applyAlignment="1">
      <alignment horizontal="left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left" vertical="center" wrapText="1"/>
      <protection hidden="1"/>
    </xf>
    <xf numFmtId="0" fontId="7" fillId="33" borderId="19" xfId="0" applyFont="1" applyFill="1" applyBorder="1" applyAlignment="1" applyProtection="1">
      <alignment horizontal="left" vertical="center" wrapText="1"/>
      <protection hidden="1"/>
    </xf>
    <xf numFmtId="0" fontId="8" fillId="36" borderId="19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36" borderId="19" xfId="0" applyFont="1" applyFill="1" applyBorder="1" applyAlignment="1" applyProtection="1">
      <alignment horizontal="center" vertical="center" wrapText="1"/>
      <protection hidden="1"/>
    </xf>
    <xf numFmtId="0" fontId="8" fillId="36" borderId="19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49" fontId="7" fillId="0" borderId="10" xfId="63" applyFont="1" applyAlignment="1">
      <alignment horizontal="left"/>
      <protection hidden="1"/>
    </xf>
    <xf numFmtId="0" fontId="1" fillId="0" borderId="10" xfId="0" applyFont="1" applyFill="1" applyBorder="1" applyAlignment="1" applyProtection="1">
      <alignment horizontal="right" vertical="center"/>
      <protection hidden="1"/>
    </xf>
    <xf numFmtId="0" fontId="1" fillId="33" borderId="13" xfId="0" applyFont="1" applyFill="1" applyBorder="1" applyAlignment="1" applyProtection="1">
      <alignment horizontal="left" vertical="center" wrapText="1"/>
      <protection hidden="1"/>
    </xf>
    <xf numFmtId="0" fontId="7" fillId="33" borderId="13" xfId="0" applyFont="1" applyFill="1" applyBorder="1" applyAlignment="1" applyProtection="1">
      <alignment horizontal="left" vertical="center" wrapText="1"/>
      <protection hidden="1"/>
    </xf>
    <xf numFmtId="0" fontId="8" fillId="36" borderId="79" xfId="0" applyFont="1" applyFill="1" applyBorder="1" applyAlignment="1" applyProtection="1">
      <alignment horizontal="center" vertical="center" wrapText="1"/>
      <protection hidden="1"/>
    </xf>
    <xf numFmtId="0" fontId="8" fillId="36" borderId="80" xfId="0" applyFont="1" applyFill="1" applyBorder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horizontal="center" vertical="center"/>
      <protection hidden="1"/>
    </xf>
    <xf numFmtId="0" fontId="8" fillId="36" borderId="81" xfId="0" applyFont="1" applyFill="1" applyBorder="1" applyAlignment="1" applyProtection="1">
      <alignment horizontal="center" vertical="center"/>
      <protection hidden="1"/>
    </xf>
    <xf numFmtId="0" fontId="8" fillId="36" borderId="82" xfId="0" applyFont="1" applyFill="1" applyBorder="1" applyAlignment="1" applyProtection="1">
      <alignment horizontal="center" vertical="center"/>
      <protection hidden="1"/>
    </xf>
    <xf numFmtId="0" fontId="8" fillId="36" borderId="83" xfId="0" applyFont="1" applyFill="1" applyBorder="1" applyAlignment="1" applyProtection="1">
      <alignment horizontal="center" vertical="center" wrapText="1"/>
      <protection hidden="1"/>
    </xf>
    <xf numFmtId="0" fontId="8" fillId="36" borderId="84" xfId="0" applyFont="1" applyFill="1" applyBorder="1" applyAlignment="1" applyProtection="1">
      <alignment horizontal="center"/>
      <protection hidden="1"/>
    </xf>
    <xf numFmtId="0" fontId="8" fillId="36" borderId="85" xfId="0" applyFont="1" applyFill="1" applyBorder="1" applyAlignment="1" applyProtection="1">
      <alignment horizontal="center"/>
      <protection hidden="1"/>
    </xf>
    <xf numFmtId="0" fontId="7" fillId="37" borderId="23" xfId="0" applyFont="1" applyFill="1" applyBorder="1" applyAlignment="1" applyProtection="1">
      <alignment horizontal="left" vertical="center"/>
      <protection hidden="1"/>
    </xf>
    <xf numFmtId="0" fontId="7" fillId="37" borderId="86" xfId="0" applyFont="1" applyFill="1" applyBorder="1" applyAlignment="1" applyProtection="1">
      <alignment horizontal="left" vertical="center"/>
      <protection hidden="1"/>
    </xf>
    <xf numFmtId="0" fontId="8" fillId="36" borderId="87" xfId="0" applyFont="1" applyFill="1" applyBorder="1" applyAlignment="1" applyProtection="1">
      <alignment horizontal="center" vertical="center" wrapText="1"/>
      <protection hidden="1"/>
    </xf>
    <xf numFmtId="0" fontId="8" fillId="39" borderId="88" xfId="0" applyFont="1" applyFill="1" applyBorder="1" applyAlignment="1" applyProtection="1">
      <alignment horizontal="center" vertical="center"/>
      <protection hidden="1"/>
    </xf>
    <xf numFmtId="0" fontId="8" fillId="39" borderId="28" xfId="0" applyFont="1" applyFill="1" applyBorder="1" applyAlignment="1" applyProtection="1">
      <alignment horizontal="center" vertical="center"/>
      <protection hidden="1"/>
    </xf>
    <xf numFmtId="0" fontId="8" fillId="39" borderId="89" xfId="0" applyFont="1" applyFill="1" applyBorder="1" applyAlignment="1" applyProtection="1">
      <alignment horizontal="center" vertical="center"/>
      <protection hidden="1"/>
    </xf>
    <xf numFmtId="0" fontId="8" fillId="39" borderId="81" xfId="0" applyFont="1" applyFill="1" applyBorder="1" applyAlignment="1" applyProtection="1">
      <alignment horizontal="center" vertical="center"/>
      <protection hidden="1"/>
    </xf>
    <xf numFmtId="0" fontId="8" fillId="39" borderId="82" xfId="0" applyFont="1" applyFill="1" applyBorder="1" applyAlignment="1" applyProtection="1">
      <alignment horizontal="center" vertical="center"/>
      <protection hidden="1"/>
    </xf>
    <xf numFmtId="0" fontId="8" fillId="39" borderId="90" xfId="0" applyFont="1" applyFill="1" applyBorder="1" applyAlignment="1" applyProtection="1">
      <alignment horizontal="center" vertical="center"/>
      <protection hidden="1"/>
    </xf>
    <xf numFmtId="0" fontId="7" fillId="37" borderId="91" xfId="0" applyFont="1" applyFill="1" applyBorder="1" applyAlignment="1" applyProtection="1">
      <alignment horizontal="center" vertical="center" wrapText="1"/>
      <protection hidden="1"/>
    </xf>
    <xf numFmtId="0" fontId="8" fillId="36" borderId="36" xfId="0" applyFont="1" applyFill="1" applyBorder="1" applyAlignment="1" applyProtection="1">
      <alignment horizontal="center" vertical="center" wrapText="1"/>
      <protection hidden="1"/>
    </xf>
    <xf numFmtId="0" fontId="8" fillId="36" borderId="92" xfId="0" applyFont="1" applyFill="1" applyBorder="1" applyAlignment="1" applyProtection="1">
      <alignment horizontal="center" vertical="center" wrapText="1"/>
      <protection hidden="1"/>
    </xf>
    <xf numFmtId="0" fontId="8" fillId="36" borderId="36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 wrapText="1"/>
      <protection hidden="1"/>
    </xf>
    <xf numFmtId="0" fontId="8" fillId="36" borderId="93" xfId="0" applyFont="1" applyFill="1" applyBorder="1" applyAlignment="1" applyProtection="1">
      <alignment horizontal="center" vertical="center" wrapText="1"/>
      <protection hidden="1"/>
    </xf>
    <xf numFmtId="0" fontId="8" fillId="36" borderId="94" xfId="0" applyFont="1" applyFill="1" applyBorder="1" applyAlignment="1" applyProtection="1">
      <alignment horizontal="center"/>
      <protection hidden="1"/>
    </xf>
    <xf numFmtId="49" fontId="1" fillId="0" borderId="23" xfId="63" applyFont="1" applyBorder="1">
      <alignment horizontal="left" indent="1"/>
      <protection hidden="1"/>
    </xf>
    <xf numFmtId="49" fontId="1" fillId="0" borderId="10" xfId="63" applyFont="1" applyBorder="1">
      <alignment horizontal="left" indent="1"/>
      <protection hidden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33" xfId="0" applyFont="1" applyFill="1" applyBorder="1" applyAlignment="1" applyProtection="1">
      <alignment horizontal="left" vertical="center" wrapText="1"/>
      <protection hidden="1"/>
    </xf>
    <xf numFmtId="0" fontId="1" fillId="0" borderId="31" xfId="0" applyFont="1" applyBorder="1" applyAlignment="1">
      <alignment horizontal="center"/>
    </xf>
    <xf numFmtId="0" fontId="7" fillId="33" borderId="39" xfId="0" applyFont="1" applyFill="1" applyBorder="1" applyAlignment="1" applyProtection="1">
      <alignment horizontal="left" vertical="center" wrapText="1"/>
      <protection hidden="1"/>
    </xf>
    <xf numFmtId="0" fontId="7" fillId="33" borderId="33" xfId="0" applyFont="1" applyFill="1" applyBorder="1" applyAlignment="1" applyProtection="1">
      <alignment horizontal="left" vertical="center" wrapText="1"/>
      <protection hidden="1"/>
    </xf>
    <xf numFmtId="0" fontId="8" fillId="36" borderId="25" xfId="0" applyFont="1" applyFill="1" applyBorder="1" applyAlignment="1" applyProtection="1">
      <alignment horizontal="center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8" fillId="36" borderId="35" xfId="0" applyFont="1" applyFill="1" applyBorder="1" applyAlignment="1" applyProtection="1">
      <alignment horizontal="center" vertical="center" wrapText="1"/>
      <protection hidden="1"/>
    </xf>
    <xf numFmtId="0" fontId="8" fillId="36" borderId="38" xfId="0" applyFont="1" applyFill="1" applyBorder="1" applyAlignment="1" applyProtection="1">
      <alignment horizontal="center" vertical="center" wrapText="1"/>
      <protection hidden="1"/>
    </xf>
    <xf numFmtId="0" fontId="8" fillId="36" borderId="33" xfId="0" applyFont="1" applyFill="1" applyBorder="1" applyAlignment="1" applyProtection="1">
      <alignment horizontal="center" vertical="center"/>
      <protection hidden="1"/>
    </xf>
    <xf numFmtId="0" fontId="8" fillId="36" borderId="33" xfId="0" applyFont="1" applyFill="1" applyBorder="1" applyAlignment="1" applyProtection="1">
      <alignment horizontal="center" vertical="center" wrapText="1"/>
      <protection hidden="1"/>
    </xf>
    <xf numFmtId="0" fontId="8" fillId="36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36" borderId="13" xfId="0" applyFont="1" applyFill="1" applyBorder="1" applyAlignment="1" applyProtection="1">
      <alignment horizontal="center"/>
      <protection hidden="1"/>
    </xf>
    <xf numFmtId="0" fontId="8" fillId="36" borderId="13" xfId="0" applyFont="1" applyFill="1" applyBorder="1" applyAlignment="1" applyProtection="1">
      <alignment horizontal="center" vertical="center" wrapText="1"/>
      <protection hidden="1"/>
    </xf>
    <xf numFmtId="0" fontId="8" fillId="36" borderId="13" xfId="0" applyFont="1" applyFill="1" applyBorder="1" applyAlignment="1" applyProtection="1">
      <alignment horizontal="center" vertical="center"/>
      <protection hidden="1"/>
    </xf>
    <xf numFmtId="0" fontId="1" fillId="38" borderId="39" xfId="0" applyFont="1" applyFill="1" applyBorder="1" applyAlignment="1" applyProtection="1">
      <alignment horizontal="left" vertical="center" wrapText="1"/>
      <protection hidden="1"/>
    </xf>
    <xf numFmtId="0" fontId="7" fillId="38" borderId="33" xfId="0" applyFont="1" applyFill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38" borderId="33" xfId="0" applyFont="1" applyFill="1" applyBorder="1" applyAlignment="1" applyProtection="1">
      <alignment horizontal="left" vertical="center" wrapText="1"/>
      <protection hidden="1"/>
    </xf>
    <xf numFmtId="0" fontId="1" fillId="0" borderId="95" xfId="0" applyFont="1" applyBorder="1" applyAlignment="1" applyProtection="1">
      <alignment horizontal="left" vertical="center" wrapText="1"/>
      <protection hidden="1"/>
    </xf>
    <xf numFmtId="0" fontId="1" fillId="0" borderId="96" xfId="0" applyFont="1" applyBorder="1" applyAlignment="1" applyProtection="1">
      <alignment horizontal="left" vertical="center" wrapText="1"/>
      <protection hidden="1"/>
    </xf>
    <xf numFmtId="0" fontId="1" fillId="0" borderId="97" xfId="0" applyFont="1" applyBorder="1" applyAlignment="1" applyProtection="1">
      <alignment horizontal="left" vertical="center" wrapText="1"/>
      <protection hidden="1"/>
    </xf>
    <xf numFmtId="0" fontId="7" fillId="0" borderId="33" xfId="0" applyFont="1" applyBorder="1" applyAlignment="1" applyProtection="1">
      <alignment horizontal="left" vertical="center" wrapText="1"/>
      <protection hidden="1"/>
    </xf>
    <xf numFmtId="0" fontId="1" fillId="0" borderId="36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>
      <alignment horizontal="right"/>
    </xf>
    <xf numFmtId="0" fontId="1" fillId="0" borderId="23" xfId="64" applyFont="1" applyBorder="1" applyAlignment="1">
      <alignment horizontal="center"/>
      <protection hidden="1"/>
    </xf>
    <xf numFmtId="0" fontId="1" fillId="0" borderId="24" xfId="64" applyFont="1" applyBorder="1" applyAlignment="1">
      <alignment horizontal="center"/>
      <protection hidden="1"/>
    </xf>
    <xf numFmtId="0" fontId="1" fillId="0" borderId="10" xfId="64" applyFont="1" applyBorder="1" applyAlignment="1">
      <alignment horizontal="center"/>
      <protection hidden="1"/>
    </xf>
    <xf numFmtId="0" fontId="1" fillId="0" borderId="95" xfId="0" applyFont="1" applyBorder="1" applyAlignment="1" applyProtection="1">
      <alignment vertical="center" wrapText="1"/>
      <protection hidden="1"/>
    </xf>
    <xf numFmtId="0" fontId="1" fillId="0" borderId="96" xfId="0" applyFont="1" applyBorder="1" applyAlignment="1" applyProtection="1">
      <alignment vertical="center" wrapText="1"/>
      <protection hidden="1"/>
    </xf>
    <xf numFmtId="0" fontId="1" fillId="0" borderId="97" xfId="0" applyFont="1" applyBorder="1" applyAlignment="1" applyProtection="1">
      <alignment vertical="center" wrapText="1"/>
      <protection hidden="1"/>
    </xf>
    <xf numFmtId="0" fontId="1" fillId="38" borderId="95" xfId="0" applyFont="1" applyFill="1" applyBorder="1" applyAlignment="1" applyProtection="1">
      <alignment vertical="center" wrapText="1"/>
      <protection hidden="1"/>
    </xf>
    <xf numFmtId="0" fontId="1" fillId="38" borderId="96" xfId="0" applyFont="1" applyFill="1" applyBorder="1" applyAlignment="1" applyProtection="1">
      <alignment vertical="center" wrapText="1"/>
      <protection hidden="1"/>
    </xf>
    <xf numFmtId="0" fontId="1" fillId="38" borderId="97" xfId="0" applyFont="1" applyFill="1" applyBorder="1" applyAlignment="1" applyProtection="1">
      <alignment vertical="center" wrapText="1"/>
      <protection hidden="1"/>
    </xf>
    <xf numFmtId="0" fontId="7" fillId="0" borderId="84" xfId="0" applyFont="1" applyBorder="1" applyAlignment="1" applyProtection="1">
      <alignment vertical="center" wrapText="1"/>
      <protection hidden="1"/>
    </xf>
    <xf numFmtId="0" fontId="7" fillId="0" borderId="85" xfId="0" applyFont="1" applyBorder="1" applyAlignment="1" applyProtection="1">
      <alignment vertical="center" wrapText="1"/>
      <protection hidden="1"/>
    </xf>
    <xf numFmtId="0" fontId="7" fillId="0" borderId="94" xfId="0" applyFont="1" applyBorder="1" applyAlignment="1" applyProtection="1">
      <alignment vertical="center" wrapText="1"/>
      <protection hidden="1"/>
    </xf>
    <xf numFmtId="0" fontId="8" fillId="36" borderId="35" xfId="0" applyFont="1" applyFill="1" applyBorder="1" applyAlignment="1" applyProtection="1">
      <alignment horizontal="center" vertical="center"/>
      <protection hidden="1"/>
    </xf>
    <xf numFmtId="0" fontId="8" fillId="36" borderId="38" xfId="0" applyFont="1" applyFill="1" applyBorder="1" applyAlignment="1" applyProtection="1">
      <alignment horizontal="center" vertical="center"/>
      <protection hidden="1"/>
    </xf>
    <xf numFmtId="0" fontId="8" fillId="36" borderId="88" xfId="0" applyFont="1" applyFill="1" applyBorder="1" applyAlignment="1" applyProtection="1">
      <alignment horizontal="center" vertical="center" wrapText="1"/>
      <protection hidden="1"/>
    </xf>
    <xf numFmtId="0" fontId="8" fillId="36" borderId="28" xfId="0" applyFont="1" applyFill="1" applyBorder="1" applyAlignment="1" applyProtection="1">
      <alignment horizontal="center" vertical="center" wrapText="1"/>
      <protection hidden="1"/>
    </xf>
    <xf numFmtId="0" fontId="8" fillId="36" borderId="89" xfId="0" applyFont="1" applyFill="1" applyBorder="1" applyAlignment="1" applyProtection="1">
      <alignment horizontal="center" vertical="center" wrapText="1"/>
      <protection hidden="1"/>
    </xf>
    <xf numFmtId="0" fontId="8" fillId="36" borderId="81" xfId="0" applyFont="1" applyFill="1" applyBorder="1" applyAlignment="1" applyProtection="1">
      <alignment horizontal="center" vertical="center" wrapText="1"/>
      <protection hidden="1"/>
    </xf>
    <xf numFmtId="0" fontId="8" fillId="36" borderId="82" xfId="0" applyFont="1" applyFill="1" applyBorder="1" applyAlignment="1" applyProtection="1">
      <alignment horizontal="center" vertical="center" wrapText="1"/>
      <protection hidden="1"/>
    </xf>
    <xf numFmtId="0" fontId="8" fillId="36" borderId="90" xfId="0" applyFont="1" applyFill="1" applyBorder="1" applyAlignment="1" applyProtection="1">
      <alignment horizontal="center" vertical="center" wrapText="1"/>
      <protection hidden="1"/>
    </xf>
    <xf numFmtId="0" fontId="7" fillId="0" borderId="98" xfId="0" applyFont="1" applyBorder="1" applyAlignment="1" applyProtection="1">
      <alignment vertical="center" wrapText="1"/>
      <protection hidden="1"/>
    </xf>
    <xf numFmtId="0" fontId="7" fillId="0" borderId="99" xfId="0" applyFont="1" applyBorder="1" applyAlignment="1" applyProtection="1">
      <alignment vertical="center" wrapText="1"/>
      <protection hidden="1"/>
    </xf>
    <xf numFmtId="0" fontId="7" fillId="0" borderId="100" xfId="0" applyFont="1" applyBorder="1" applyAlignment="1" applyProtection="1">
      <alignment vertical="center" wrapText="1"/>
      <protection hidden="1"/>
    </xf>
    <xf numFmtId="0" fontId="7" fillId="38" borderId="95" xfId="0" applyFont="1" applyFill="1" applyBorder="1" applyAlignment="1" applyProtection="1">
      <alignment vertical="center" wrapText="1"/>
      <protection hidden="1"/>
    </xf>
    <xf numFmtId="0" fontId="7" fillId="38" borderId="96" xfId="0" applyFont="1" applyFill="1" applyBorder="1" applyAlignment="1" applyProtection="1">
      <alignment vertical="center" wrapText="1"/>
      <protection hidden="1"/>
    </xf>
    <xf numFmtId="0" fontId="7" fillId="38" borderId="97" xfId="0" applyFont="1" applyFill="1" applyBorder="1" applyAlignment="1" applyProtection="1">
      <alignment vertical="center" wrapText="1"/>
      <protection hidden="1"/>
    </xf>
    <xf numFmtId="0" fontId="8" fillId="36" borderId="101" xfId="0" applyFont="1" applyFill="1" applyBorder="1" applyAlignment="1" applyProtection="1">
      <alignment horizontal="center" vertical="center" wrapText="1"/>
      <protection hidden="1"/>
    </xf>
    <xf numFmtId="0" fontId="8" fillId="36" borderId="84" xfId="0" applyFont="1" applyFill="1" applyBorder="1" applyAlignment="1" applyProtection="1">
      <alignment horizontal="center" wrapText="1"/>
      <protection hidden="1"/>
    </xf>
    <xf numFmtId="0" fontId="8" fillId="36" borderId="85" xfId="0" applyFont="1" applyFill="1" applyBorder="1" applyAlignment="1" applyProtection="1">
      <alignment horizontal="center" wrapText="1"/>
      <protection hidden="1"/>
    </xf>
    <xf numFmtId="0" fontId="8" fillId="36" borderId="94" xfId="0" applyFont="1" applyFill="1" applyBorder="1" applyAlignment="1" applyProtection="1">
      <alignment horizontal="center" wrapText="1"/>
      <protection hidden="1"/>
    </xf>
    <xf numFmtId="0" fontId="7" fillId="0" borderId="95" xfId="0" applyFont="1" applyBorder="1" applyAlignment="1" applyProtection="1">
      <alignment vertical="center" wrapText="1"/>
      <protection hidden="1"/>
    </xf>
    <xf numFmtId="0" fontId="7" fillId="0" borderId="96" xfId="0" applyFont="1" applyBorder="1" applyAlignment="1" applyProtection="1">
      <alignment vertical="center" wrapText="1"/>
      <protection hidden="1"/>
    </xf>
    <xf numFmtId="0" fontId="7" fillId="0" borderId="97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7" fillId="0" borderId="103" xfId="63" applyFont="1" applyBorder="1" applyAlignment="1">
      <alignment horizontal="left"/>
      <protection hidden="1"/>
    </xf>
    <xf numFmtId="49" fontId="7" fillId="0" borderId="104" xfId="63" applyFont="1" applyBorder="1" applyAlignment="1">
      <alignment horizontal="left"/>
      <protection hidden="1"/>
    </xf>
    <xf numFmtId="0" fontId="7" fillId="0" borderId="23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0" xfId="63" applyFont="1" applyBorder="1" applyAlignment="1">
      <alignment horizontal="left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op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upa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Zaglavlje" xfId="63"/>
    <cellStyle name="ZiroRacu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6"/>
  <sheetViews>
    <sheetView zoomScalePageLayoutView="0" workbookViewId="0" topLeftCell="A26">
      <selection activeCell="J33" sqref="J33"/>
    </sheetView>
  </sheetViews>
  <sheetFormatPr defaultColWidth="9.140625" defaultRowHeight="12.75"/>
  <cols>
    <col min="1" max="1" width="17.00390625" style="0" customWidth="1"/>
    <col min="2" max="2" width="52.00390625" style="0" customWidth="1"/>
    <col min="3" max="3" width="7.8515625" style="0" customWidth="1"/>
    <col min="4" max="4" width="4.00390625" style="0" customWidth="1"/>
    <col min="6" max="6" width="7.28125" style="0" customWidth="1"/>
  </cols>
  <sheetData>
    <row r="2" spans="1:8" ht="12.75">
      <c r="A2" s="64" t="s">
        <v>726</v>
      </c>
      <c r="B2" s="267" t="s">
        <v>355</v>
      </c>
      <c r="C2" s="267"/>
      <c r="D2" s="106"/>
      <c r="E2" s="67" t="s">
        <v>23</v>
      </c>
      <c r="F2" s="269" t="s">
        <v>358</v>
      </c>
      <c r="G2" s="269"/>
      <c r="H2" s="269"/>
    </row>
    <row r="3" spans="1:8" ht="12.75">
      <c r="A3" s="64" t="s">
        <v>727</v>
      </c>
      <c r="B3" s="267" t="s">
        <v>734</v>
      </c>
      <c r="C3" s="267"/>
      <c r="D3" s="44"/>
      <c r="E3" s="65"/>
      <c r="F3" s="102" t="s">
        <v>737</v>
      </c>
      <c r="G3" s="70"/>
      <c r="H3" s="70"/>
    </row>
    <row r="4" spans="1:8" ht="12.75">
      <c r="A4" s="268" t="s">
        <v>20</v>
      </c>
      <c r="B4" s="268"/>
      <c r="C4" s="268"/>
      <c r="D4" s="44"/>
      <c r="E4" s="65"/>
      <c r="F4" s="70" t="s">
        <v>24</v>
      </c>
      <c r="G4" s="70"/>
      <c r="H4" s="70"/>
    </row>
    <row r="5" spans="1:8" ht="12.75">
      <c r="A5" s="268"/>
      <c r="B5" s="268"/>
      <c r="C5" s="268"/>
      <c r="D5" s="44"/>
      <c r="E5" s="65"/>
      <c r="F5" s="70" t="s">
        <v>24</v>
      </c>
      <c r="G5" s="70"/>
      <c r="H5" s="70"/>
    </row>
    <row r="6" spans="1:8" ht="12.75">
      <c r="A6" s="104" t="s">
        <v>738</v>
      </c>
      <c r="B6" s="104"/>
      <c r="C6" s="104"/>
      <c r="D6" s="44"/>
      <c r="E6" s="65"/>
      <c r="F6" s="70" t="s">
        <v>24</v>
      </c>
      <c r="G6" s="70"/>
      <c r="H6" s="70"/>
    </row>
    <row r="7" spans="1:8" ht="13.5" thickBot="1">
      <c r="A7" s="64" t="s">
        <v>21</v>
      </c>
      <c r="B7" s="267" t="s">
        <v>41</v>
      </c>
      <c r="C7" s="267"/>
      <c r="D7" s="44"/>
      <c r="E7" s="65"/>
      <c r="F7" s="73" t="s">
        <v>24</v>
      </c>
      <c r="G7" s="73"/>
      <c r="H7" s="73"/>
    </row>
    <row r="8" spans="1:8" ht="12.75">
      <c r="A8" s="64" t="s">
        <v>22</v>
      </c>
      <c r="B8" s="267" t="s">
        <v>357</v>
      </c>
      <c r="C8" s="267"/>
      <c r="D8" s="44"/>
      <c r="E8" s="44"/>
      <c r="F8" s="44"/>
      <c r="G8" s="44"/>
      <c r="H8" s="44"/>
    </row>
    <row r="9" spans="1:8" ht="12.75">
      <c r="A9" s="44"/>
      <c r="B9" s="44"/>
      <c r="C9" s="44"/>
      <c r="D9" s="44"/>
      <c r="E9" s="44"/>
      <c r="F9" s="44"/>
      <c r="G9" s="44"/>
      <c r="H9" s="44"/>
    </row>
    <row r="10" spans="1:8" ht="12.75">
      <c r="A10" s="274" t="s">
        <v>724</v>
      </c>
      <c r="B10" s="274"/>
      <c r="C10" s="274"/>
      <c r="D10" s="274"/>
      <c r="E10" s="274"/>
      <c r="F10" s="274"/>
      <c r="G10" s="274"/>
      <c r="H10" s="274"/>
    </row>
    <row r="11" spans="1:8" ht="12.75">
      <c r="A11" s="270" t="s">
        <v>725</v>
      </c>
      <c r="B11" s="270"/>
      <c r="C11" s="270"/>
      <c r="D11" s="270"/>
      <c r="E11" s="270"/>
      <c r="F11" s="270"/>
      <c r="G11" s="270"/>
      <c r="H11" s="270"/>
    </row>
    <row r="12" spans="1:8" ht="12.75">
      <c r="A12" s="270" t="s">
        <v>361</v>
      </c>
      <c r="B12" s="270"/>
      <c r="C12" s="270"/>
      <c r="D12" s="270"/>
      <c r="E12" s="270"/>
      <c r="F12" s="270"/>
      <c r="G12" s="270"/>
      <c r="H12" s="270"/>
    </row>
    <row r="13" spans="1:8" ht="12.75">
      <c r="A13" s="75"/>
      <c r="B13" s="75"/>
      <c r="C13" s="75"/>
      <c r="D13" s="75"/>
      <c r="E13" s="75"/>
      <c r="F13" s="270" t="s">
        <v>35</v>
      </c>
      <c r="G13" s="270"/>
      <c r="H13" s="270"/>
    </row>
    <row r="14" spans="1:8" ht="12.75">
      <c r="A14" s="275" t="s">
        <v>202</v>
      </c>
      <c r="B14" s="276" t="s">
        <v>203</v>
      </c>
      <c r="C14" s="276"/>
      <c r="D14" s="276"/>
      <c r="E14" s="276"/>
      <c r="F14" s="275" t="s">
        <v>204</v>
      </c>
      <c r="G14" s="276" t="s">
        <v>474</v>
      </c>
      <c r="H14" s="276"/>
    </row>
    <row r="15" spans="1:8" ht="22.5">
      <c r="A15" s="275"/>
      <c r="B15" s="276"/>
      <c r="C15" s="276"/>
      <c r="D15" s="276"/>
      <c r="E15" s="276"/>
      <c r="F15" s="275"/>
      <c r="G15" s="53" t="s">
        <v>475</v>
      </c>
      <c r="H15" s="53" t="s">
        <v>476</v>
      </c>
    </row>
    <row r="16" spans="1:8" ht="12.75">
      <c r="A16" s="54">
        <v>1</v>
      </c>
      <c r="B16" s="273">
        <v>2</v>
      </c>
      <c r="C16" s="273"/>
      <c r="D16" s="273"/>
      <c r="E16" s="273"/>
      <c r="F16" s="54">
        <v>3</v>
      </c>
      <c r="G16" s="54">
        <v>4</v>
      </c>
      <c r="H16" s="54">
        <v>5</v>
      </c>
    </row>
    <row r="17" spans="1:8" ht="12.75">
      <c r="A17" s="97">
        <v>0</v>
      </c>
      <c r="B17" s="277" t="s">
        <v>73</v>
      </c>
      <c r="C17" s="277"/>
      <c r="D17" s="277"/>
      <c r="E17" s="277"/>
      <c r="F17" s="98">
        <v>0</v>
      </c>
      <c r="G17" s="96"/>
      <c r="H17" s="96"/>
    </row>
    <row r="18" spans="1:8" ht="12.75">
      <c r="A18" s="99">
        <v>0</v>
      </c>
      <c r="B18" s="272" t="s">
        <v>74</v>
      </c>
      <c r="C18" s="272"/>
      <c r="D18" s="272"/>
      <c r="E18" s="272"/>
      <c r="F18" s="85">
        <v>201</v>
      </c>
      <c r="G18" s="46">
        <f>G19+G23+G27+G28-G29+G30-G31+G32</f>
        <v>460314</v>
      </c>
      <c r="H18" s="46">
        <f>H19+H23+H27+H28-H29+H30-H31+H32</f>
        <v>605336</v>
      </c>
    </row>
    <row r="19" spans="1:8" ht="12.75">
      <c r="A19" s="100">
        <v>60</v>
      </c>
      <c r="B19" s="271" t="s">
        <v>75</v>
      </c>
      <c r="C19" s="271"/>
      <c r="D19" s="271"/>
      <c r="E19" s="271"/>
      <c r="F19" s="87">
        <v>202</v>
      </c>
      <c r="G19" s="49">
        <f>G20+G21+G22</f>
        <v>0</v>
      </c>
      <c r="H19" s="49">
        <f>H20+H21+H22</f>
        <v>0</v>
      </c>
    </row>
    <row r="20" spans="1:8" ht="12.75">
      <c r="A20" s="100">
        <v>600</v>
      </c>
      <c r="B20" s="271" t="s">
        <v>76</v>
      </c>
      <c r="C20" s="271"/>
      <c r="D20" s="271"/>
      <c r="E20" s="271"/>
      <c r="F20" s="87">
        <v>203</v>
      </c>
      <c r="G20" s="47"/>
      <c r="H20" s="47"/>
    </row>
    <row r="21" spans="1:8" ht="12.75">
      <c r="A21" s="100" t="s">
        <v>77</v>
      </c>
      <c r="B21" s="271" t="s">
        <v>78</v>
      </c>
      <c r="C21" s="271"/>
      <c r="D21" s="271"/>
      <c r="E21" s="271"/>
      <c r="F21" s="87">
        <v>204</v>
      </c>
      <c r="G21" s="47"/>
      <c r="H21" s="47"/>
    </row>
    <row r="22" spans="1:8" ht="12.75">
      <c r="A22" s="100">
        <v>604</v>
      </c>
      <c r="B22" s="271" t="s">
        <v>79</v>
      </c>
      <c r="C22" s="271"/>
      <c r="D22" s="271"/>
      <c r="E22" s="271"/>
      <c r="F22" s="87">
        <v>205</v>
      </c>
      <c r="G22" s="47"/>
      <c r="H22" s="47"/>
    </row>
    <row r="23" spans="1:8" ht="12.75">
      <c r="A23" s="100">
        <v>61</v>
      </c>
      <c r="B23" s="271" t="s">
        <v>80</v>
      </c>
      <c r="C23" s="271"/>
      <c r="D23" s="271"/>
      <c r="E23" s="271"/>
      <c r="F23" s="87">
        <v>206</v>
      </c>
      <c r="G23" s="49">
        <f>G24+G25+G26</f>
        <v>449209</v>
      </c>
      <c r="H23" s="49">
        <f>H24+H25+H26</f>
        <v>605336</v>
      </c>
    </row>
    <row r="24" spans="1:8" ht="12.75">
      <c r="A24" s="100">
        <v>610</v>
      </c>
      <c r="B24" s="271" t="s">
        <v>81</v>
      </c>
      <c r="C24" s="271"/>
      <c r="D24" s="271"/>
      <c r="E24" s="271"/>
      <c r="F24" s="87">
        <v>207</v>
      </c>
      <c r="G24" s="47"/>
      <c r="H24" s="47"/>
    </row>
    <row r="25" spans="1:8" ht="12.75">
      <c r="A25" s="100" t="s">
        <v>82</v>
      </c>
      <c r="B25" s="271" t="s">
        <v>83</v>
      </c>
      <c r="C25" s="271"/>
      <c r="D25" s="271"/>
      <c r="E25" s="271"/>
      <c r="F25" s="87">
        <v>208</v>
      </c>
      <c r="G25" s="47">
        <v>449209</v>
      </c>
      <c r="H25" s="47">
        <v>605336</v>
      </c>
    </row>
    <row r="26" spans="1:8" ht="12.75">
      <c r="A26" s="100">
        <v>614</v>
      </c>
      <c r="B26" s="271" t="s">
        <v>84</v>
      </c>
      <c r="C26" s="271"/>
      <c r="D26" s="271"/>
      <c r="E26" s="271"/>
      <c r="F26" s="87">
        <v>209</v>
      </c>
      <c r="G26" s="47"/>
      <c r="H26" s="47"/>
    </row>
    <row r="27" spans="1:8" ht="12.75">
      <c r="A27" s="100">
        <v>62</v>
      </c>
      <c r="B27" s="271" t="s">
        <v>85</v>
      </c>
      <c r="C27" s="271"/>
      <c r="D27" s="271"/>
      <c r="E27" s="271"/>
      <c r="F27" s="87">
        <v>210</v>
      </c>
      <c r="G27" s="47"/>
      <c r="H27" s="47"/>
    </row>
    <row r="28" spans="1:8" ht="12.75">
      <c r="A28" s="100">
        <v>630</v>
      </c>
      <c r="B28" s="271" t="s">
        <v>86</v>
      </c>
      <c r="C28" s="271"/>
      <c r="D28" s="271"/>
      <c r="E28" s="271"/>
      <c r="F28" s="87">
        <v>211</v>
      </c>
      <c r="G28" s="47"/>
      <c r="H28" s="47"/>
    </row>
    <row r="29" spans="1:8" ht="12.75">
      <c r="A29" s="100">
        <v>631</v>
      </c>
      <c r="B29" s="271" t="s">
        <v>87</v>
      </c>
      <c r="C29" s="271"/>
      <c r="D29" s="271"/>
      <c r="E29" s="271"/>
      <c r="F29" s="87">
        <v>212</v>
      </c>
      <c r="G29" s="47"/>
      <c r="H29" s="47"/>
    </row>
    <row r="30" spans="1:8" ht="12.75">
      <c r="A30" s="100" t="s">
        <v>88</v>
      </c>
      <c r="B30" s="271" t="s">
        <v>89</v>
      </c>
      <c r="C30" s="271"/>
      <c r="D30" s="271"/>
      <c r="E30" s="271"/>
      <c r="F30" s="87">
        <v>213</v>
      </c>
      <c r="G30" s="47"/>
      <c r="H30" s="47"/>
    </row>
    <row r="31" spans="1:8" ht="12.75">
      <c r="A31" s="100" t="s">
        <v>90</v>
      </c>
      <c r="B31" s="271" t="s">
        <v>91</v>
      </c>
      <c r="C31" s="271"/>
      <c r="D31" s="271"/>
      <c r="E31" s="271"/>
      <c r="F31" s="87">
        <v>214</v>
      </c>
      <c r="G31" s="47"/>
      <c r="H31" s="47"/>
    </row>
    <row r="32" spans="1:8" ht="12.75">
      <c r="A32" s="100" t="s">
        <v>92</v>
      </c>
      <c r="B32" s="271" t="s">
        <v>93</v>
      </c>
      <c r="C32" s="271"/>
      <c r="D32" s="271"/>
      <c r="E32" s="271"/>
      <c r="F32" s="87">
        <v>215</v>
      </c>
      <c r="G32" s="47">
        <v>11105</v>
      </c>
      <c r="H32" s="47"/>
    </row>
    <row r="33" spans="1:8" ht="12.75">
      <c r="A33" s="99">
        <v>0</v>
      </c>
      <c r="B33" s="272" t="s">
        <v>94</v>
      </c>
      <c r="C33" s="272"/>
      <c r="D33" s="272"/>
      <c r="E33" s="272"/>
      <c r="F33" s="85">
        <v>216</v>
      </c>
      <c r="G33" s="46">
        <f>G34+G35+G36+G39+G40+G43+G44+G45</f>
        <v>276053</v>
      </c>
      <c r="H33" s="46">
        <f>H34+H35+H36+H39+H40+H43+H44+H45</f>
        <v>261744</v>
      </c>
    </row>
    <row r="34" spans="1:8" ht="12.75">
      <c r="A34" s="100" t="s">
        <v>95</v>
      </c>
      <c r="B34" s="271" t="s">
        <v>96</v>
      </c>
      <c r="C34" s="271"/>
      <c r="D34" s="271"/>
      <c r="E34" s="271"/>
      <c r="F34" s="87">
        <v>217</v>
      </c>
      <c r="G34" s="47"/>
      <c r="H34" s="47"/>
    </row>
    <row r="35" spans="1:8" ht="12.75">
      <c r="A35" s="100" t="s">
        <v>97</v>
      </c>
      <c r="B35" s="271" t="s">
        <v>98</v>
      </c>
      <c r="C35" s="271"/>
      <c r="D35" s="271"/>
      <c r="E35" s="271"/>
      <c r="F35" s="87">
        <v>218</v>
      </c>
      <c r="G35" s="47">
        <v>5797</v>
      </c>
      <c r="H35" s="47">
        <v>7397</v>
      </c>
    </row>
    <row r="36" spans="1:8" ht="12.75">
      <c r="A36" s="100">
        <v>52</v>
      </c>
      <c r="B36" s="271" t="s">
        <v>99</v>
      </c>
      <c r="C36" s="271"/>
      <c r="D36" s="271"/>
      <c r="E36" s="271"/>
      <c r="F36" s="87">
        <v>219</v>
      </c>
      <c r="G36" s="49">
        <f>G37+G38</f>
        <v>193304</v>
      </c>
      <c r="H36" s="49">
        <f>H37+H38</f>
        <v>183479</v>
      </c>
    </row>
    <row r="37" spans="1:8" ht="12.75">
      <c r="A37" s="100" t="s">
        <v>100</v>
      </c>
      <c r="B37" s="271" t="s">
        <v>101</v>
      </c>
      <c r="C37" s="271"/>
      <c r="D37" s="271"/>
      <c r="E37" s="271"/>
      <c r="F37" s="87">
        <v>220</v>
      </c>
      <c r="G37" s="47">
        <v>178077</v>
      </c>
      <c r="H37" s="47">
        <v>152429</v>
      </c>
    </row>
    <row r="38" spans="1:8" ht="12.75">
      <c r="A38" s="100" t="s">
        <v>102</v>
      </c>
      <c r="B38" s="271" t="s">
        <v>103</v>
      </c>
      <c r="C38" s="271"/>
      <c r="D38" s="271"/>
      <c r="E38" s="271"/>
      <c r="F38" s="87">
        <v>221</v>
      </c>
      <c r="G38" s="47">
        <v>15227</v>
      </c>
      <c r="H38" s="47">
        <v>31050</v>
      </c>
    </row>
    <row r="39" spans="1:8" ht="12.75">
      <c r="A39" s="100" t="s">
        <v>104</v>
      </c>
      <c r="B39" s="271" t="s">
        <v>105</v>
      </c>
      <c r="C39" s="271"/>
      <c r="D39" s="271"/>
      <c r="E39" s="271"/>
      <c r="F39" s="87">
        <v>222</v>
      </c>
      <c r="G39" s="47">
        <v>40675</v>
      </c>
      <c r="H39" s="47">
        <v>38082</v>
      </c>
    </row>
    <row r="40" spans="1:8" ht="12.75">
      <c r="A40" s="100">
        <v>54</v>
      </c>
      <c r="B40" s="271" t="s">
        <v>106</v>
      </c>
      <c r="C40" s="271"/>
      <c r="D40" s="271"/>
      <c r="E40" s="271"/>
      <c r="F40" s="87">
        <v>223</v>
      </c>
      <c r="G40" s="49">
        <f>G41+G42</f>
        <v>0</v>
      </c>
      <c r="H40" s="49">
        <f>H41+H42</f>
        <v>399</v>
      </c>
    </row>
    <row r="41" spans="1:8" ht="12.75">
      <c r="A41" s="100">
        <v>540</v>
      </c>
      <c r="B41" s="271" t="s">
        <v>107</v>
      </c>
      <c r="C41" s="271"/>
      <c r="D41" s="271"/>
      <c r="E41" s="271"/>
      <c r="F41" s="87">
        <v>224</v>
      </c>
      <c r="G41" s="47"/>
      <c r="H41" s="47">
        <v>399</v>
      </c>
    </row>
    <row r="42" spans="1:8" ht="12.75">
      <c r="A42" s="100">
        <v>541</v>
      </c>
      <c r="B42" s="271" t="s">
        <v>108</v>
      </c>
      <c r="C42" s="271"/>
      <c r="D42" s="271"/>
      <c r="E42" s="271"/>
      <c r="F42" s="87">
        <v>225</v>
      </c>
      <c r="G42" s="47">
        <v>0</v>
      </c>
      <c r="H42" s="47"/>
    </row>
    <row r="43" spans="1:8" ht="12.75">
      <c r="A43" s="100" t="s">
        <v>109</v>
      </c>
      <c r="B43" s="271" t="s">
        <v>110</v>
      </c>
      <c r="C43" s="271"/>
      <c r="D43" s="271"/>
      <c r="E43" s="271"/>
      <c r="F43" s="87">
        <v>226</v>
      </c>
      <c r="G43" s="47">
        <f>23373+5224</f>
        <v>28597</v>
      </c>
      <c r="H43" s="47">
        <v>25271</v>
      </c>
    </row>
    <row r="44" spans="1:8" ht="12.75">
      <c r="A44" s="100">
        <v>555</v>
      </c>
      <c r="B44" s="271" t="s">
        <v>111</v>
      </c>
      <c r="C44" s="271"/>
      <c r="D44" s="271"/>
      <c r="E44" s="271"/>
      <c r="F44" s="87">
        <v>227</v>
      </c>
      <c r="G44" s="47">
        <v>7680</v>
      </c>
      <c r="H44" s="47">
        <v>7116</v>
      </c>
    </row>
    <row r="45" spans="1:8" ht="12.75">
      <c r="A45" s="100">
        <v>556</v>
      </c>
      <c r="B45" s="271" t="s">
        <v>112</v>
      </c>
      <c r="C45" s="271"/>
      <c r="D45" s="271"/>
      <c r="E45" s="271"/>
      <c r="F45" s="87">
        <v>228</v>
      </c>
      <c r="G45" s="47"/>
      <c r="H45" s="47"/>
    </row>
    <row r="46" spans="1:8" ht="12.75">
      <c r="A46" s="99">
        <v>0</v>
      </c>
      <c r="B46" s="272" t="s">
        <v>113</v>
      </c>
      <c r="C46" s="272"/>
      <c r="D46" s="272"/>
      <c r="E46" s="272"/>
      <c r="F46" s="85">
        <v>229</v>
      </c>
      <c r="G46" s="46">
        <f>G18-G33</f>
        <v>184261</v>
      </c>
      <c r="H46" s="46">
        <f>H18-H33</f>
        <v>343592</v>
      </c>
    </row>
    <row r="47" spans="1:8" ht="12.75">
      <c r="A47" s="99">
        <v>0</v>
      </c>
      <c r="B47" s="272" t="s">
        <v>114</v>
      </c>
      <c r="C47" s="272"/>
      <c r="D47" s="272"/>
      <c r="E47" s="272"/>
      <c r="F47" s="85">
        <v>230</v>
      </c>
      <c r="G47" s="46">
        <v>0</v>
      </c>
      <c r="H47" s="46">
        <v>0</v>
      </c>
    </row>
    <row r="48" spans="1:8" ht="12.75">
      <c r="A48" s="99">
        <v>0</v>
      </c>
      <c r="B48" s="272" t="s">
        <v>115</v>
      </c>
      <c r="C48" s="272"/>
      <c r="D48" s="272"/>
      <c r="E48" s="272"/>
      <c r="F48" s="85">
        <v>0</v>
      </c>
      <c r="G48" s="46"/>
      <c r="H48" s="46"/>
    </row>
    <row r="49" spans="1:8" ht="12.75">
      <c r="A49" s="99">
        <v>66</v>
      </c>
      <c r="B49" s="272" t="s">
        <v>116</v>
      </c>
      <c r="C49" s="272"/>
      <c r="D49" s="272"/>
      <c r="E49" s="272"/>
      <c r="F49" s="85">
        <v>231</v>
      </c>
      <c r="G49" s="46">
        <f>G50+G51+G52+G53+G54+G55</f>
        <v>581679</v>
      </c>
      <c r="H49" s="46">
        <f>H50+H51+H52+H53+H54+H55</f>
        <v>457163</v>
      </c>
    </row>
    <row r="50" spans="1:8" ht="12.75">
      <c r="A50" s="100">
        <v>660</v>
      </c>
      <c r="B50" s="271" t="s">
        <v>117</v>
      </c>
      <c r="C50" s="271"/>
      <c r="D50" s="271"/>
      <c r="E50" s="271"/>
      <c r="F50" s="87">
        <v>232</v>
      </c>
      <c r="G50" s="47"/>
      <c r="H50" s="47"/>
    </row>
    <row r="51" spans="1:8" ht="12.75">
      <c r="A51" s="100">
        <v>661</v>
      </c>
      <c r="B51" s="271" t="s">
        <v>118</v>
      </c>
      <c r="C51" s="271"/>
      <c r="D51" s="271"/>
      <c r="E51" s="271"/>
      <c r="F51" s="87">
        <v>233</v>
      </c>
      <c r="G51" s="47">
        <v>10224</v>
      </c>
      <c r="H51" s="47">
        <v>32960</v>
      </c>
    </row>
    <row r="52" spans="1:8" ht="12.75">
      <c r="A52" s="100">
        <v>662</v>
      </c>
      <c r="B52" s="271" t="s">
        <v>119</v>
      </c>
      <c r="C52" s="271"/>
      <c r="D52" s="271"/>
      <c r="E52" s="271"/>
      <c r="F52" s="87">
        <v>234</v>
      </c>
      <c r="G52" s="47"/>
      <c r="H52" s="47"/>
    </row>
    <row r="53" spans="1:8" ht="12.75">
      <c r="A53" s="100">
        <v>663</v>
      </c>
      <c r="B53" s="271" t="s">
        <v>120</v>
      </c>
      <c r="C53" s="271"/>
      <c r="D53" s="271"/>
      <c r="E53" s="271"/>
      <c r="F53" s="87">
        <v>235</v>
      </c>
      <c r="G53" s="47"/>
      <c r="H53" s="47"/>
    </row>
    <row r="54" spans="1:8" ht="12.75">
      <c r="A54" s="100">
        <v>664</v>
      </c>
      <c r="B54" s="271" t="s">
        <v>121</v>
      </c>
      <c r="C54" s="271"/>
      <c r="D54" s="271"/>
      <c r="E54" s="271"/>
      <c r="F54" s="87">
        <v>236</v>
      </c>
      <c r="G54" s="47"/>
      <c r="H54" s="47"/>
    </row>
    <row r="55" spans="1:8" ht="12.75">
      <c r="A55" s="100">
        <v>669</v>
      </c>
      <c r="B55" s="271" t="s">
        <v>122</v>
      </c>
      <c r="C55" s="271"/>
      <c r="D55" s="271"/>
      <c r="E55" s="271"/>
      <c r="F55" s="87">
        <v>237</v>
      </c>
      <c r="G55" s="47">
        <v>571455</v>
      </c>
      <c r="H55" s="47">
        <v>424203</v>
      </c>
    </row>
    <row r="56" spans="1:8" ht="12.75">
      <c r="A56" s="99">
        <v>56</v>
      </c>
      <c r="B56" s="272" t="s">
        <v>123</v>
      </c>
      <c r="C56" s="272"/>
      <c r="D56" s="272"/>
      <c r="E56" s="272"/>
      <c r="F56" s="85">
        <v>238</v>
      </c>
      <c r="G56" s="46">
        <f>G57+G58+G59+G60+G61</f>
        <v>6436</v>
      </c>
      <c r="H56" s="46">
        <f>H57+H58+H59+H60+H61</f>
        <v>20778</v>
      </c>
    </row>
    <row r="57" spans="1:8" ht="12.75">
      <c r="A57" s="100">
        <v>560</v>
      </c>
      <c r="B57" s="271" t="s">
        <v>124</v>
      </c>
      <c r="C57" s="271"/>
      <c r="D57" s="271"/>
      <c r="E57" s="271"/>
      <c r="F57" s="87">
        <v>239</v>
      </c>
      <c r="G57" s="47"/>
      <c r="H57" s="47"/>
    </row>
    <row r="58" spans="1:8" ht="12.75">
      <c r="A58" s="100">
        <v>561</v>
      </c>
      <c r="B58" s="271" t="s">
        <v>125</v>
      </c>
      <c r="C58" s="271"/>
      <c r="D58" s="271"/>
      <c r="E58" s="271"/>
      <c r="F58" s="87">
        <v>240</v>
      </c>
      <c r="G58" s="47"/>
      <c r="H58" s="47"/>
    </row>
    <row r="59" spans="1:8" ht="12.75">
      <c r="A59" s="100">
        <v>562</v>
      </c>
      <c r="B59" s="271" t="s">
        <v>126</v>
      </c>
      <c r="C59" s="271"/>
      <c r="D59" s="271"/>
      <c r="E59" s="271"/>
      <c r="F59" s="87">
        <v>241</v>
      </c>
      <c r="G59" s="47"/>
      <c r="H59" s="47"/>
    </row>
    <row r="60" spans="1:8" ht="12.75">
      <c r="A60" s="100">
        <v>563</v>
      </c>
      <c r="B60" s="271" t="s">
        <v>127</v>
      </c>
      <c r="C60" s="271"/>
      <c r="D60" s="271"/>
      <c r="E60" s="271"/>
      <c r="F60" s="87">
        <v>242</v>
      </c>
      <c r="G60" s="47"/>
      <c r="H60" s="47"/>
    </row>
    <row r="61" spans="1:8" ht="12.75">
      <c r="A61" s="100">
        <v>569</v>
      </c>
      <c r="B61" s="271" t="s">
        <v>128</v>
      </c>
      <c r="C61" s="271"/>
      <c r="D61" s="271"/>
      <c r="E61" s="271"/>
      <c r="F61" s="87">
        <v>243</v>
      </c>
      <c r="G61" s="47">
        <v>6436</v>
      </c>
      <c r="H61" s="47">
        <v>20778</v>
      </c>
    </row>
    <row r="62" spans="1:8" ht="12.75">
      <c r="A62" s="99">
        <v>0</v>
      </c>
      <c r="B62" s="272" t="s">
        <v>129</v>
      </c>
      <c r="C62" s="272"/>
      <c r="D62" s="272"/>
      <c r="E62" s="272"/>
      <c r="F62" s="85">
        <v>244</v>
      </c>
      <c r="G62" s="46">
        <f>G46+G49-G56</f>
        <v>759504</v>
      </c>
      <c r="H62" s="46">
        <f>H46+H49-H56</f>
        <v>779977</v>
      </c>
    </row>
    <row r="63" spans="1:8" ht="12.75">
      <c r="A63" s="99">
        <v>0</v>
      </c>
      <c r="B63" s="272" t="s">
        <v>130</v>
      </c>
      <c r="C63" s="272"/>
      <c r="D63" s="272"/>
      <c r="E63" s="272"/>
      <c r="F63" s="85">
        <v>245</v>
      </c>
      <c r="G63" s="46">
        <v>0</v>
      </c>
      <c r="H63" s="46">
        <v>0</v>
      </c>
    </row>
    <row r="64" spans="1:8" ht="12.75">
      <c r="A64" s="99">
        <v>0</v>
      </c>
      <c r="B64" s="272" t="s">
        <v>131</v>
      </c>
      <c r="C64" s="272"/>
      <c r="D64" s="272"/>
      <c r="E64" s="272"/>
      <c r="F64" s="85">
        <v>0</v>
      </c>
      <c r="G64" s="46"/>
      <c r="H64" s="46"/>
    </row>
    <row r="65" spans="1:8" ht="12.75">
      <c r="A65" s="99">
        <v>67</v>
      </c>
      <c r="B65" s="272" t="s">
        <v>132</v>
      </c>
      <c r="C65" s="272"/>
      <c r="D65" s="272"/>
      <c r="E65" s="272"/>
      <c r="F65" s="85">
        <v>246</v>
      </c>
      <c r="G65" s="46">
        <f>G66+G67+G68+G69+G70+G71+G72+G73+G74+G75</f>
        <v>0</v>
      </c>
      <c r="H65" s="46">
        <f>H66+H67+H68+H69+H70+H71+H72+H73+H74+H75</f>
        <v>0</v>
      </c>
    </row>
    <row r="66" spans="1:8" ht="12.75">
      <c r="A66" s="100">
        <v>670</v>
      </c>
      <c r="B66" s="271" t="s">
        <v>133</v>
      </c>
      <c r="C66" s="271"/>
      <c r="D66" s="271"/>
      <c r="E66" s="271"/>
      <c r="F66" s="87">
        <v>247</v>
      </c>
      <c r="G66" s="47"/>
      <c r="H66" s="47"/>
    </row>
    <row r="67" spans="1:8" ht="12.75">
      <c r="A67" s="100">
        <v>671</v>
      </c>
      <c r="B67" s="271" t="s">
        <v>134</v>
      </c>
      <c r="C67" s="271"/>
      <c r="D67" s="271"/>
      <c r="E67" s="271"/>
      <c r="F67" s="87">
        <v>248</v>
      </c>
      <c r="G67" s="47"/>
      <c r="H67" s="47"/>
    </row>
    <row r="68" spans="1:8" ht="12.75">
      <c r="A68" s="100">
        <v>672</v>
      </c>
      <c r="B68" s="271" t="s">
        <v>135</v>
      </c>
      <c r="C68" s="271"/>
      <c r="D68" s="271"/>
      <c r="E68" s="271"/>
      <c r="F68" s="87">
        <v>249</v>
      </c>
      <c r="G68" s="47"/>
      <c r="H68" s="47"/>
    </row>
    <row r="69" spans="1:8" ht="12.75">
      <c r="A69" s="100">
        <v>673</v>
      </c>
      <c r="B69" s="271" t="s">
        <v>136</v>
      </c>
      <c r="C69" s="271"/>
      <c r="D69" s="271"/>
      <c r="E69" s="271"/>
      <c r="F69" s="87">
        <v>250</v>
      </c>
      <c r="G69" s="47"/>
      <c r="H69" s="47"/>
    </row>
    <row r="70" spans="1:8" ht="12.75">
      <c r="A70" s="100">
        <v>674</v>
      </c>
      <c r="B70" s="271" t="s">
        <v>137</v>
      </c>
      <c r="C70" s="271"/>
      <c r="D70" s="271"/>
      <c r="E70" s="271"/>
      <c r="F70" s="87">
        <v>251</v>
      </c>
      <c r="G70" s="47"/>
      <c r="H70" s="47"/>
    </row>
    <row r="71" spans="1:8" ht="12.75">
      <c r="A71" s="100">
        <v>675</v>
      </c>
      <c r="B71" s="271" t="s">
        <v>138</v>
      </c>
      <c r="C71" s="271"/>
      <c r="D71" s="271"/>
      <c r="E71" s="271"/>
      <c r="F71" s="87">
        <v>252</v>
      </c>
      <c r="G71" s="47"/>
      <c r="H71" s="47"/>
    </row>
    <row r="72" spans="1:8" ht="12.75">
      <c r="A72" s="100">
        <v>676</v>
      </c>
      <c r="B72" s="271" t="s">
        <v>139</v>
      </c>
      <c r="C72" s="271"/>
      <c r="D72" s="271"/>
      <c r="E72" s="271"/>
      <c r="F72" s="87">
        <v>253</v>
      </c>
      <c r="G72" s="47"/>
      <c r="H72" s="47"/>
    </row>
    <row r="73" spans="1:8" ht="12.75">
      <c r="A73" s="100">
        <v>677</v>
      </c>
      <c r="B73" s="271" t="s">
        <v>140</v>
      </c>
      <c r="C73" s="271"/>
      <c r="D73" s="271"/>
      <c r="E73" s="271"/>
      <c r="F73" s="87">
        <v>254</v>
      </c>
      <c r="G73" s="47"/>
      <c r="H73" s="47"/>
    </row>
    <row r="74" spans="1:8" ht="12.75">
      <c r="A74" s="100">
        <v>678</v>
      </c>
      <c r="B74" s="271" t="s">
        <v>141</v>
      </c>
      <c r="C74" s="271"/>
      <c r="D74" s="271"/>
      <c r="E74" s="271"/>
      <c r="F74" s="87">
        <v>255</v>
      </c>
      <c r="G74" s="47"/>
      <c r="H74" s="47"/>
    </row>
    <row r="75" spans="1:8" ht="12.75">
      <c r="A75" s="100">
        <v>679</v>
      </c>
      <c r="B75" s="271" t="s">
        <v>142</v>
      </c>
      <c r="C75" s="271"/>
      <c r="D75" s="271"/>
      <c r="E75" s="271"/>
      <c r="F75" s="87">
        <v>256</v>
      </c>
      <c r="G75" s="47"/>
      <c r="H75" s="47"/>
    </row>
    <row r="76" spans="1:8" ht="12.75">
      <c r="A76" s="99">
        <v>57</v>
      </c>
      <c r="B76" s="272" t="s">
        <v>143</v>
      </c>
      <c r="C76" s="272"/>
      <c r="D76" s="272"/>
      <c r="E76" s="272"/>
      <c r="F76" s="85">
        <v>257</v>
      </c>
      <c r="G76" s="46">
        <f>G77+G78+G79+G80+G81+G82+G83+G84+G85+G86</f>
        <v>0</v>
      </c>
      <c r="H76" s="46">
        <f>H77+H78+H79+H80+H81+H82+H83+H84+H85+H86</f>
        <v>0</v>
      </c>
    </row>
    <row r="77" spans="1:8" ht="12.75">
      <c r="A77" s="100">
        <v>570</v>
      </c>
      <c r="B77" s="271" t="s">
        <v>144</v>
      </c>
      <c r="C77" s="271"/>
      <c r="D77" s="271"/>
      <c r="E77" s="271"/>
      <c r="F77" s="87">
        <v>258</v>
      </c>
      <c r="G77" s="47"/>
      <c r="H77" s="47"/>
    </row>
    <row r="78" spans="1:8" ht="12.75">
      <c r="A78" s="100">
        <v>571</v>
      </c>
      <c r="B78" s="271" t="s">
        <v>145</v>
      </c>
      <c r="C78" s="271"/>
      <c r="D78" s="271"/>
      <c r="E78" s="271"/>
      <c r="F78" s="87">
        <v>259</v>
      </c>
      <c r="G78" s="47"/>
      <c r="H78" s="47"/>
    </row>
    <row r="79" spans="1:8" ht="12.75">
      <c r="A79" s="100">
        <v>572</v>
      </c>
      <c r="B79" s="271" t="s">
        <v>146</v>
      </c>
      <c r="C79" s="271"/>
      <c r="D79" s="271"/>
      <c r="E79" s="271"/>
      <c r="F79" s="87">
        <v>260</v>
      </c>
      <c r="G79" s="47"/>
      <c r="H79" s="47"/>
    </row>
    <row r="80" spans="1:8" ht="12.75">
      <c r="A80" s="100">
        <v>573</v>
      </c>
      <c r="B80" s="271" t="s">
        <v>147</v>
      </c>
      <c r="C80" s="271"/>
      <c r="D80" s="271"/>
      <c r="E80" s="271"/>
      <c r="F80" s="87">
        <v>261</v>
      </c>
      <c r="G80" s="47"/>
      <c r="H80" s="47"/>
    </row>
    <row r="81" spans="1:8" ht="12.75">
      <c r="A81" s="100">
        <v>574</v>
      </c>
      <c r="B81" s="271" t="s">
        <v>148</v>
      </c>
      <c r="C81" s="271"/>
      <c r="D81" s="271"/>
      <c r="E81" s="271"/>
      <c r="F81" s="87">
        <v>262</v>
      </c>
      <c r="G81" s="47"/>
      <c r="H81" s="47"/>
    </row>
    <row r="82" spans="1:8" ht="12.75">
      <c r="A82" s="100">
        <v>575</v>
      </c>
      <c r="B82" s="271" t="s">
        <v>149</v>
      </c>
      <c r="C82" s="271"/>
      <c r="D82" s="271"/>
      <c r="E82" s="271"/>
      <c r="F82" s="87">
        <v>263</v>
      </c>
      <c r="G82" s="47"/>
      <c r="H82" s="47"/>
    </row>
    <row r="83" spans="1:8" ht="12.75">
      <c r="A83" s="100">
        <v>576</v>
      </c>
      <c r="B83" s="271" t="s">
        <v>150</v>
      </c>
      <c r="C83" s="271"/>
      <c r="D83" s="271"/>
      <c r="E83" s="271"/>
      <c r="F83" s="87">
        <v>264</v>
      </c>
      <c r="G83" s="47"/>
      <c r="H83" s="47"/>
    </row>
    <row r="84" spans="1:8" ht="12.75">
      <c r="A84" s="100">
        <v>577</v>
      </c>
      <c r="B84" s="271" t="s">
        <v>151</v>
      </c>
      <c r="C84" s="271"/>
      <c r="D84" s="271"/>
      <c r="E84" s="271"/>
      <c r="F84" s="87">
        <v>265</v>
      </c>
      <c r="G84" s="47"/>
      <c r="H84" s="47"/>
    </row>
    <row r="85" spans="1:8" ht="12.75">
      <c r="A85" s="100">
        <v>578</v>
      </c>
      <c r="B85" s="271" t="s">
        <v>152</v>
      </c>
      <c r="C85" s="271"/>
      <c r="D85" s="271"/>
      <c r="E85" s="271"/>
      <c r="F85" s="87">
        <v>266</v>
      </c>
      <c r="G85" s="47"/>
      <c r="H85" s="47"/>
    </row>
    <row r="86" spans="1:8" ht="12.75">
      <c r="A86" s="100">
        <v>579</v>
      </c>
      <c r="B86" s="271" t="s">
        <v>153</v>
      </c>
      <c r="C86" s="271"/>
      <c r="D86" s="271"/>
      <c r="E86" s="271"/>
      <c r="F86" s="87">
        <v>267</v>
      </c>
      <c r="G86" s="47"/>
      <c r="H86" s="47"/>
    </row>
    <row r="87" spans="1:8" ht="12.75">
      <c r="A87" s="99">
        <v>0</v>
      </c>
      <c r="B87" s="272" t="s">
        <v>154</v>
      </c>
      <c r="C87" s="272"/>
      <c r="D87" s="272"/>
      <c r="E87" s="272"/>
      <c r="F87" s="85">
        <v>268</v>
      </c>
      <c r="G87" s="46">
        <v>0</v>
      </c>
      <c r="H87" s="46">
        <v>0</v>
      </c>
    </row>
    <row r="88" spans="1:8" ht="12.75">
      <c r="A88" s="99">
        <v>0</v>
      </c>
      <c r="B88" s="272" t="s">
        <v>155</v>
      </c>
      <c r="C88" s="272"/>
      <c r="D88" s="272"/>
      <c r="E88" s="272"/>
      <c r="F88" s="85">
        <v>269</v>
      </c>
      <c r="G88" s="46">
        <f>G76</f>
        <v>0</v>
      </c>
      <c r="H88" s="46">
        <f>H76-H65</f>
        <v>0</v>
      </c>
    </row>
    <row r="89" spans="1:8" ht="12.75">
      <c r="A89" s="99">
        <v>0</v>
      </c>
      <c r="B89" s="272" t="s">
        <v>156</v>
      </c>
      <c r="C89" s="272"/>
      <c r="D89" s="272"/>
      <c r="E89" s="272"/>
      <c r="F89" s="85">
        <v>0</v>
      </c>
      <c r="G89" s="46"/>
      <c r="H89" s="46"/>
    </row>
    <row r="90" spans="1:8" ht="12.75">
      <c r="A90" s="99">
        <v>68</v>
      </c>
      <c r="B90" s="272" t="s">
        <v>157</v>
      </c>
      <c r="C90" s="272"/>
      <c r="D90" s="272"/>
      <c r="E90" s="272"/>
      <c r="F90" s="85">
        <v>270</v>
      </c>
      <c r="G90" s="46">
        <f>G91+G92+G93+G94+G95+G96+G97+G98+G99</f>
        <v>36319</v>
      </c>
      <c r="H90" s="46">
        <f>H91+H92+H93+H94+H95+H96+H97+H98+H99</f>
        <v>13162</v>
      </c>
    </row>
    <row r="91" spans="1:8" ht="12.75">
      <c r="A91" s="100">
        <v>680</v>
      </c>
      <c r="B91" s="271" t="s">
        <v>158</v>
      </c>
      <c r="C91" s="271"/>
      <c r="D91" s="271"/>
      <c r="E91" s="271"/>
      <c r="F91" s="87">
        <v>271</v>
      </c>
      <c r="G91" s="47"/>
      <c r="H91" s="47"/>
    </row>
    <row r="92" spans="1:8" ht="12.75">
      <c r="A92" s="100">
        <v>681</v>
      </c>
      <c r="B92" s="271" t="s">
        <v>159</v>
      </c>
      <c r="C92" s="271"/>
      <c r="D92" s="271"/>
      <c r="E92" s="271"/>
      <c r="F92" s="87">
        <v>272</v>
      </c>
      <c r="G92" s="47"/>
      <c r="H92" s="47"/>
    </row>
    <row r="93" spans="1:8" ht="12.75">
      <c r="A93" s="100">
        <v>682</v>
      </c>
      <c r="B93" s="271" t="s">
        <v>160</v>
      </c>
      <c r="C93" s="271"/>
      <c r="D93" s="271"/>
      <c r="E93" s="271"/>
      <c r="F93" s="87">
        <v>273</v>
      </c>
      <c r="G93" s="47"/>
      <c r="H93" s="47"/>
    </row>
    <row r="94" spans="1:8" ht="12.75">
      <c r="A94" s="100">
        <v>683</v>
      </c>
      <c r="B94" s="271" t="s">
        <v>161</v>
      </c>
      <c r="C94" s="271"/>
      <c r="D94" s="271"/>
      <c r="E94" s="271"/>
      <c r="F94" s="87">
        <v>274</v>
      </c>
      <c r="G94" s="47"/>
      <c r="H94" s="47"/>
    </row>
    <row r="95" spans="1:8" ht="12.75">
      <c r="A95" s="100">
        <v>684</v>
      </c>
      <c r="B95" s="271" t="s">
        <v>162</v>
      </c>
      <c r="C95" s="271"/>
      <c r="D95" s="271"/>
      <c r="E95" s="271"/>
      <c r="F95" s="87">
        <v>275</v>
      </c>
      <c r="G95" s="47">
        <v>36319</v>
      </c>
      <c r="H95" s="47">
        <v>13162</v>
      </c>
    </row>
    <row r="96" spans="1:8" ht="12.75">
      <c r="A96" s="100">
        <v>685</v>
      </c>
      <c r="B96" s="271" t="s">
        <v>163</v>
      </c>
      <c r="C96" s="271"/>
      <c r="D96" s="271"/>
      <c r="E96" s="271"/>
      <c r="F96" s="87">
        <v>276</v>
      </c>
      <c r="G96" s="47"/>
      <c r="H96" s="47"/>
    </row>
    <row r="97" spans="1:8" ht="12.75">
      <c r="A97" s="100">
        <v>686</v>
      </c>
      <c r="B97" s="271" t="s">
        <v>164</v>
      </c>
      <c r="C97" s="271"/>
      <c r="D97" s="271"/>
      <c r="E97" s="271"/>
      <c r="F97" s="87">
        <v>277</v>
      </c>
      <c r="G97" s="47"/>
      <c r="H97" s="47"/>
    </row>
    <row r="98" spans="1:8" ht="12.75">
      <c r="A98" s="100">
        <v>687</v>
      </c>
      <c r="B98" s="271" t="s">
        <v>165</v>
      </c>
      <c r="C98" s="271"/>
      <c r="D98" s="271"/>
      <c r="E98" s="271"/>
      <c r="F98" s="87">
        <v>278</v>
      </c>
      <c r="G98" s="47"/>
      <c r="H98" s="47"/>
    </row>
    <row r="99" spans="1:8" ht="12.75">
      <c r="A99" s="100">
        <v>689</v>
      </c>
      <c r="B99" s="271" t="s">
        <v>166</v>
      </c>
      <c r="C99" s="271"/>
      <c r="D99" s="271"/>
      <c r="E99" s="271"/>
      <c r="F99" s="87">
        <v>279</v>
      </c>
      <c r="G99" s="47"/>
      <c r="H99" s="47"/>
    </row>
    <row r="100" spans="1:8" ht="12.75">
      <c r="A100" s="99">
        <v>58</v>
      </c>
      <c r="B100" s="272" t="s">
        <v>167</v>
      </c>
      <c r="C100" s="272"/>
      <c r="D100" s="272"/>
      <c r="E100" s="272"/>
      <c r="F100" s="85">
        <v>280</v>
      </c>
      <c r="G100" s="46">
        <f>G101+G102+G103+G104+G105+G106+G107+G108+G109</f>
        <v>17523</v>
      </c>
      <c r="H100" s="46">
        <f>H101+H102+H103+H104+H105+H106+H107+H108+H109</f>
        <v>12212</v>
      </c>
    </row>
    <row r="101" spans="1:8" ht="12.75">
      <c r="A101" s="100">
        <v>580</v>
      </c>
      <c r="B101" s="271" t="s">
        <v>168</v>
      </c>
      <c r="C101" s="271"/>
      <c r="D101" s="271"/>
      <c r="E101" s="271"/>
      <c r="F101" s="87">
        <v>281</v>
      </c>
      <c r="G101" s="47"/>
      <c r="H101" s="47"/>
    </row>
    <row r="102" spans="1:8" ht="12.75">
      <c r="A102" s="100">
        <v>581</v>
      </c>
      <c r="B102" s="271" t="s">
        <v>169</v>
      </c>
      <c r="C102" s="271"/>
      <c r="D102" s="271"/>
      <c r="E102" s="271"/>
      <c r="F102" s="87">
        <v>282</v>
      </c>
      <c r="G102" s="47"/>
      <c r="H102" s="47"/>
    </row>
    <row r="103" spans="1:8" ht="12.75">
      <c r="A103" s="100">
        <v>582</v>
      </c>
      <c r="B103" s="271" t="s">
        <v>170</v>
      </c>
      <c r="C103" s="271"/>
      <c r="D103" s="271"/>
      <c r="E103" s="271"/>
      <c r="F103" s="87">
        <v>283</v>
      </c>
      <c r="G103" s="47"/>
      <c r="H103" s="47"/>
    </row>
    <row r="104" spans="1:8" ht="12.75">
      <c r="A104" s="100">
        <v>583</v>
      </c>
      <c r="B104" s="271" t="s">
        <v>171</v>
      </c>
      <c r="C104" s="271"/>
      <c r="D104" s="271"/>
      <c r="E104" s="271"/>
      <c r="F104" s="87">
        <v>284</v>
      </c>
      <c r="G104" s="47"/>
      <c r="H104" s="47"/>
    </row>
    <row r="105" spans="1:8" ht="12.75">
      <c r="A105" s="100">
        <v>584</v>
      </c>
      <c r="B105" s="271" t="s">
        <v>172</v>
      </c>
      <c r="C105" s="271"/>
      <c r="D105" s="271"/>
      <c r="E105" s="271"/>
      <c r="F105" s="87">
        <v>285</v>
      </c>
      <c r="G105" s="47">
        <v>17523</v>
      </c>
      <c r="H105" s="47">
        <v>12212</v>
      </c>
    </row>
    <row r="106" spans="1:8" ht="12.75">
      <c r="A106" s="100">
        <v>585</v>
      </c>
      <c r="B106" s="271" t="s">
        <v>173</v>
      </c>
      <c r="C106" s="271"/>
      <c r="D106" s="271"/>
      <c r="E106" s="271"/>
      <c r="F106" s="87">
        <v>286</v>
      </c>
      <c r="G106" s="47"/>
      <c r="H106" s="47"/>
    </row>
    <row r="107" spans="1:8" ht="12.75">
      <c r="A107" s="100">
        <v>586</v>
      </c>
      <c r="B107" s="271" t="s">
        <v>174</v>
      </c>
      <c r="C107" s="271"/>
      <c r="D107" s="271"/>
      <c r="E107" s="271"/>
      <c r="F107" s="87">
        <v>287</v>
      </c>
      <c r="G107" s="47"/>
      <c r="H107" s="47"/>
    </row>
    <row r="108" spans="1:8" ht="12.75">
      <c r="A108" s="100">
        <v>588</v>
      </c>
      <c r="B108" s="271" t="s">
        <v>175</v>
      </c>
      <c r="C108" s="271"/>
      <c r="D108" s="271"/>
      <c r="E108" s="271"/>
      <c r="F108" s="87">
        <v>288</v>
      </c>
      <c r="G108" s="47"/>
      <c r="H108" s="47"/>
    </row>
    <row r="109" spans="1:8" ht="12.75">
      <c r="A109" s="100">
        <v>589</v>
      </c>
      <c r="B109" s="271" t="s">
        <v>176</v>
      </c>
      <c r="C109" s="271"/>
      <c r="D109" s="271"/>
      <c r="E109" s="271"/>
      <c r="F109" s="87">
        <v>289</v>
      </c>
      <c r="G109" s="47"/>
      <c r="H109" s="47"/>
    </row>
    <row r="110" spans="1:8" ht="12.75">
      <c r="A110" s="99">
        <v>0</v>
      </c>
      <c r="B110" s="272" t="s">
        <v>177</v>
      </c>
      <c r="C110" s="272"/>
      <c r="D110" s="272"/>
      <c r="E110" s="272"/>
      <c r="F110" s="85">
        <v>290</v>
      </c>
      <c r="G110" s="46">
        <f>G90-G100</f>
        <v>18796</v>
      </c>
      <c r="H110" s="46">
        <f>H90-H100</f>
        <v>950</v>
      </c>
    </row>
    <row r="111" spans="1:8" ht="12.75">
      <c r="A111" s="99">
        <v>0</v>
      </c>
      <c r="B111" s="272" t="s">
        <v>178</v>
      </c>
      <c r="C111" s="272"/>
      <c r="D111" s="272"/>
      <c r="E111" s="272"/>
      <c r="F111" s="85">
        <v>291</v>
      </c>
      <c r="G111" s="46">
        <v>0</v>
      </c>
      <c r="H111" s="46">
        <v>0</v>
      </c>
    </row>
    <row r="112" spans="1:8" ht="12.75">
      <c r="A112" s="99" t="s">
        <v>179</v>
      </c>
      <c r="B112" s="272" t="s">
        <v>180</v>
      </c>
      <c r="C112" s="272"/>
      <c r="D112" s="272"/>
      <c r="E112" s="272"/>
      <c r="F112" s="85">
        <v>292</v>
      </c>
      <c r="G112" s="48"/>
      <c r="H112" s="48"/>
    </row>
    <row r="113" spans="1:8" ht="12.75">
      <c r="A113" s="99" t="s">
        <v>181</v>
      </c>
      <c r="B113" s="272" t="s">
        <v>182</v>
      </c>
      <c r="C113" s="272"/>
      <c r="D113" s="272"/>
      <c r="E113" s="272"/>
      <c r="F113" s="85">
        <v>293</v>
      </c>
      <c r="G113" s="48"/>
      <c r="H113" s="48"/>
    </row>
    <row r="114" spans="1:8" ht="12.75">
      <c r="A114" s="99">
        <v>0</v>
      </c>
      <c r="B114" s="272" t="s">
        <v>183</v>
      </c>
      <c r="C114" s="272"/>
      <c r="D114" s="272"/>
      <c r="E114" s="272"/>
      <c r="F114" s="85">
        <v>0</v>
      </c>
      <c r="G114" s="48"/>
      <c r="H114" s="48"/>
    </row>
    <row r="115" spans="1:8" ht="12.75">
      <c r="A115" s="100">
        <v>0</v>
      </c>
      <c r="B115" s="271" t="s">
        <v>184</v>
      </c>
      <c r="C115" s="271"/>
      <c r="D115" s="271"/>
      <c r="E115" s="271"/>
      <c r="F115" s="87">
        <v>294</v>
      </c>
      <c r="G115" s="49">
        <f>G62+G87+G110</f>
        <v>778300</v>
      </c>
      <c r="H115" s="49">
        <f>H62+H110</f>
        <v>780927</v>
      </c>
    </row>
    <row r="116" spans="1:8" ht="12.75">
      <c r="A116" s="100">
        <v>0</v>
      </c>
      <c r="B116" s="271" t="s">
        <v>185</v>
      </c>
      <c r="C116" s="271"/>
      <c r="D116" s="271"/>
      <c r="E116" s="271"/>
      <c r="F116" s="87">
        <v>295</v>
      </c>
      <c r="G116" s="49">
        <v>0</v>
      </c>
      <c r="H116" s="49">
        <v>0</v>
      </c>
    </row>
    <row r="117" spans="1:8" ht="12.75">
      <c r="A117" s="99">
        <v>0</v>
      </c>
      <c r="B117" s="272" t="s">
        <v>186</v>
      </c>
      <c r="C117" s="272"/>
      <c r="D117" s="272"/>
      <c r="E117" s="272"/>
      <c r="F117" s="85">
        <v>0</v>
      </c>
      <c r="G117" s="48"/>
      <c r="H117" s="48"/>
    </row>
    <row r="118" spans="1:8" ht="12.75">
      <c r="A118" s="100">
        <v>721</v>
      </c>
      <c r="B118" s="271" t="s">
        <v>187</v>
      </c>
      <c r="C118" s="271"/>
      <c r="D118" s="271"/>
      <c r="E118" s="271"/>
      <c r="F118" s="87">
        <v>296</v>
      </c>
      <c r="G118" s="47">
        <v>19382</v>
      </c>
      <c r="H118" s="47">
        <v>34709</v>
      </c>
    </row>
    <row r="119" spans="1:8" ht="12.75">
      <c r="A119" s="100">
        <v>722</v>
      </c>
      <c r="B119" s="271" t="s">
        <v>188</v>
      </c>
      <c r="C119" s="271"/>
      <c r="D119" s="271"/>
      <c r="E119" s="271"/>
      <c r="F119" s="87">
        <v>297</v>
      </c>
      <c r="G119" s="47"/>
      <c r="H119" s="47"/>
    </row>
    <row r="120" spans="1:8" ht="12.75">
      <c r="A120" s="100">
        <v>723</v>
      </c>
      <c r="B120" s="271" t="s">
        <v>189</v>
      </c>
      <c r="C120" s="271"/>
      <c r="D120" s="271"/>
      <c r="E120" s="271"/>
      <c r="F120" s="87">
        <v>298</v>
      </c>
      <c r="G120" s="47"/>
      <c r="H120" s="47"/>
    </row>
    <row r="121" spans="1:8" ht="12.75">
      <c r="A121" s="99">
        <v>0</v>
      </c>
      <c r="B121" s="272" t="s">
        <v>190</v>
      </c>
      <c r="C121" s="272"/>
      <c r="D121" s="272"/>
      <c r="E121" s="272"/>
      <c r="F121" s="85">
        <v>0</v>
      </c>
      <c r="G121" s="46"/>
      <c r="H121" s="46"/>
    </row>
    <row r="122" spans="1:8" ht="12.75">
      <c r="A122" s="100">
        <v>0</v>
      </c>
      <c r="B122" s="271" t="s">
        <v>191</v>
      </c>
      <c r="C122" s="271"/>
      <c r="D122" s="271"/>
      <c r="E122" s="271"/>
      <c r="F122" s="87">
        <v>299</v>
      </c>
      <c r="G122" s="49">
        <f>G115-G118</f>
        <v>758918</v>
      </c>
      <c r="H122" s="49">
        <f>H115-H118</f>
        <v>746218</v>
      </c>
    </row>
    <row r="123" spans="1:8" ht="12.75">
      <c r="A123" s="100">
        <v>0</v>
      </c>
      <c r="B123" s="271" t="s">
        <v>192</v>
      </c>
      <c r="C123" s="271"/>
      <c r="D123" s="271"/>
      <c r="E123" s="271"/>
      <c r="F123" s="87">
        <v>300</v>
      </c>
      <c r="G123" s="49">
        <v>0</v>
      </c>
      <c r="H123" s="49">
        <v>0</v>
      </c>
    </row>
    <row r="124" spans="1:8" ht="12.75">
      <c r="A124" s="99">
        <v>0</v>
      </c>
      <c r="B124" s="272" t="s">
        <v>193</v>
      </c>
      <c r="C124" s="272"/>
      <c r="D124" s="272"/>
      <c r="E124" s="272"/>
      <c r="F124" s="85">
        <v>301</v>
      </c>
      <c r="G124" s="46">
        <f>G18+G49+G65+G90+G112</f>
        <v>1078312</v>
      </c>
      <c r="H124" s="46">
        <f>H18+H49+H65+H90+H112</f>
        <v>1075661</v>
      </c>
    </row>
    <row r="125" spans="1:8" ht="12.75">
      <c r="A125" s="99">
        <v>0</v>
      </c>
      <c r="B125" s="272" t="s">
        <v>194</v>
      </c>
      <c r="C125" s="272"/>
      <c r="D125" s="272"/>
      <c r="E125" s="272"/>
      <c r="F125" s="85">
        <v>302</v>
      </c>
      <c r="G125" s="46">
        <f>G33+G56+G76+G100+G113</f>
        <v>300012</v>
      </c>
      <c r="H125" s="46">
        <f>H33+H56+H76+H100+H113</f>
        <v>294734</v>
      </c>
    </row>
    <row r="126" spans="1:8" ht="12.75">
      <c r="A126" s="99">
        <v>724</v>
      </c>
      <c r="B126" s="272" t="s">
        <v>195</v>
      </c>
      <c r="C126" s="272"/>
      <c r="D126" s="272"/>
      <c r="E126" s="272"/>
      <c r="F126" s="85">
        <v>303</v>
      </c>
      <c r="G126" s="48"/>
      <c r="H126" s="48"/>
    </row>
    <row r="127" spans="1:8" ht="12.75">
      <c r="A127" s="100">
        <v>0</v>
      </c>
      <c r="B127" s="271" t="s">
        <v>196</v>
      </c>
      <c r="C127" s="271"/>
      <c r="D127" s="271"/>
      <c r="E127" s="271"/>
      <c r="F127" s="87">
        <v>304</v>
      </c>
      <c r="G127" s="47">
        <f>G116</f>
        <v>0</v>
      </c>
      <c r="H127" s="47">
        <f>H116</f>
        <v>0</v>
      </c>
    </row>
    <row r="128" spans="1:8" ht="12.75">
      <c r="A128" s="100">
        <v>0</v>
      </c>
      <c r="B128" s="271" t="s">
        <v>197</v>
      </c>
      <c r="C128" s="271"/>
      <c r="D128" s="271"/>
      <c r="E128" s="271"/>
      <c r="F128" s="87">
        <v>305</v>
      </c>
      <c r="G128" s="47">
        <f>G122</f>
        <v>758918</v>
      </c>
      <c r="H128" s="47">
        <f>H122</f>
        <v>746218</v>
      </c>
    </row>
    <row r="129" spans="1:8" ht="12.75">
      <c r="A129" s="100">
        <v>0</v>
      </c>
      <c r="B129" s="271" t="s">
        <v>198</v>
      </c>
      <c r="C129" s="271"/>
      <c r="D129" s="271"/>
      <c r="E129" s="271"/>
      <c r="F129" s="87">
        <v>306</v>
      </c>
      <c r="G129" s="47"/>
      <c r="H129" s="47"/>
    </row>
    <row r="130" spans="1:8" ht="12.75">
      <c r="A130" s="100"/>
      <c r="B130" s="271" t="s">
        <v>199</v>
      </c>
      <c r="C130" s="271"/>
      <c r="D130" s="271"/>
      <c r="E130" s="271"/>
      <c r="F130" s="87">
        <v>307</v>
      </c>
      <c r="G130" s="47"/>
      <c r="H130" s="47"/>
    </row>
    <row r="131" spans="1:8" ht="12.75">
      <c r="A131" s="100">
        <v>0</v>
      </c>
      <c r="B131" s="271" t="s">
        <v>200</v>
      </c>
      <c r="C131" s="271"/>
      <c r="D131" s="271"/>
      <c r="E131" s="271"/>
      <c r="F131" s="87">
        <v>308</v>
      </c>
      <c r="G131" s="47">
        <v>4</v>
      </c>
      <c r="H131" s="47">
        <v>4</v>
      </c>
    </row>
    <row r="132" spans="1:8" ht="12.75">
      <c r="A132" s="100">
        <v>0</v>
      </c>
      <c r="B132" s="271" t="s">
        <v>201</v>
      </c>
      <c r="C132" s="271"/>
      <c r="D132" s="271"/>
      <c r="E132" s="271"/>
      <c r="F132" s="87">
        <v>309</v>
      </c>
      <c r="G132" s="47">
        <v>4</v>
      </c>
      <c r="H132" s="47">
        <v>4</v>
      </c>
    </row>
    <row r="134" spans="1:8" ht="13.5" thickBot="1">
      <c r="A134" s="43" t="s">
        <v>25</v>
      </c>
      <c r="B134" s="44" t="s">
        <v>735</v>
      </c>
      <c r="C134" s="44"/>
      <c r="D134" s="265" t="s">
        <v>26</v>
      </c>
      <c r="E134" s="265"/>
      <c r="F134" s="265"/>
      <c r="G134" s="107"/>
      <c r="H134" s="107"/>
    </row>
    <row r="135" spans="1:8" ht="24" customHeight="1" thickBot="1">
      <c r="A135" s="43" t="s">
        <v>27</v>
      </c>
      <c r="B135" s="44" t="s">
        <v>736</v>
      </c>
      <c r="D135" s="266" t="s">
        <v>29</v>
      </c>
      <c r="E135" s="266"/>
      <c r="F135" s="266"/>
      <c r="G135" s="108"/>
      <c r="H135" s="108"/>
    </row>
    <row r="136" ht="12.75">
      <c r="B136" s="43" t="s">
        <v>28</v>
      </c>
    </row>
  </sheetData>
  <sheetProtection/>
  <mergeCells count="133">
    <mergeCell ref="B27:E27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39:E39"/>
    <mergeCell ref="B40:E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51:E51"/>
    <mergeCell ref="B52:E52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63:E63"/>
    <mergeCell ref="B64:E64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75:E75"/>
    <mergeCell ref="B76:E76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87:E87"/>
    <mergeCell ref="B88:E88"/>
    <mergeCell ref="B77:E77"/>
    <mergeCell ref="B78:E78"/>
    <mergeCell ref="B79:E79"/>
    <mergeCell ref="B80:E80"/>
    <mergeCell ref="B95:E95"/>
    <mergeCell ref="B96:E96"/>
    <mergeCell ref="B81:E81"/>
    <mergeCell ref="B82:E82"/>
    <mergeCell ref="B83:E83"/>
    <mergeCell ref="B84:E84"/>
    <mergeCell ref="B85:E85"/>
    <mergeCell ref="B86:E86"/>
    <mergeCell ref="B89:E89"/>
    <mergeCell ref="B90:E90"/>
    <mergeCell ref="B91:E91"/>
    <mergeCell ref="B92:E92"/>
    <mergeCell ref="B93:E93"/>
    <mergeCell ref="B94:E94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29:E129"/>
    <mergeCell ref="B119:E119"/>
    <mergeCell ref="B120:E120"/>
    <mergeCell ref="B107:E107"/>
    <mergeCell ref="B108:E108"/>
    <mergeCell ref="B109:E109"/>
    <mergeCell ref="B110:E110"/>
    <mergeCell ref="G14:H14"/>
    <mergeCell ref="B97:E97"/>
    <mergeCell ref="B98:E98"/>
    <mergeCell ref="B99:E99"/>
    <mergeCell ref="B100:E100"/>
    <mergeCell ref="B132:E132"/>
    <mergeCell ref="B125:E125"/>
    <mergeCell ref="B126:E126"/>
    <mergeCell ref="B127:E127"/>
    <mergeCell ref="B128:E128"/>
    <mergeCell ref="B16:E16"/>
    <mergeCell ref="F13:H13"/>
    <mergeCell ref="B7:C7"/>
    <mergeCell ref="B8:C8"/>
    <mergeCell ref="A10:H10"/>
    <mergeCell ref="B130:E130"/>
    <mergeCell ref="A12:H12"/>
    <mergeCell ref="A14:A15"/>
    <mergeCell ref="B14:E15"/>
    <mergeCell ref="F14:F15"/>
    <mergeCell ref="D134:F134"/>
    <mergeCell ref="D135:F135"/>
    <mergeCell ref="B2:C2"/>
    <mergeCell ref="B3:C3"/>
    <mergeCell ref="A4:C5"/>
    <mergeCell ref="F2:H2"/>
    <mergeCell ref="A11:H11"/>
    <mergeCell ref="B131:E131"/>
    <mergeCell ref="B121:E121"/>
    <mergeCell ref="B122:E122"/>
  </mergeCells>
  <dataValidations count="4">
    <dataValidation type="decimal" operator="greaterThanOrEqual" allowBlank="1" showInputMessage="1" showErrorMessage="1" prompt="Potrebno je unijeti izračunati broj zaposlenih.&#10;Broj ne treba množiti sa 100!" errorTitle="Greška" error="Nije dozvoljen unos negativnih brojeva." sqref="G131:H132">
      <formula1>0</formula1>
    </dataValidation>
    <dataValidation type="decimal" operator="greaterThanOrEqual" allowBlank="1" showInputMessage="1" showErrorMessage="1" errorTitle="Greška" error="Unose se vrijednosti u konvertibilnim markama. Nije dozvoljen unos negativnih brojeva." sqref="G129:H130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G100:H100 G62:H63 G110:H111 G90:H90 G87:H88 G76:H76 G65:H65 G46:H47 G56:H56 G49:H49 G18:H19 G40:H40 G36:H36 G33:H33 G23:H23 G122:H125 G115:H116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G112:H114 G126:H128 G117:H121 G20:H22 G24:H32 G34:H35 G37:H39 G41:H45 G48:H48 G50:H55 G57:H61 G64:H64 G66:H75 G77:H86 G89:H89 G91:H99 G17:H17 G101:H109">
      <formula1>0</formula1>
    </dataValidation>
  </dataValidations>
  <printOptions/>
  <pageMargins left="1.1811023622047245" right="1.1811023622047245" top="0.4330708661417323" bottom="0.3149606299212598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1:F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42.00390625" style="0" customWidth="1"/>
    <col min="4" max="4" width="10.00390625" style="0" customWidth="1"/>
    <col min="5" max="5" width="10.28125" style="0" customWidth="1"/>
    <col min="6" max="6" width="10.57421875" style="0" customWidth="1"/>
    <col min="7" max="7" width="11.28125" style="0" customWidth="1"/>
    <col min="8" max="8" width="13.00390625" style="0" customWidth="1"/>
    <col min="9" max="9" width="12.00390625" style="0" customWidth="1"/>
    <col min="10" max="10" width="11.7109375" style="0" customWidth="1"/>
  </cols>
  <sheetData>
    <row r="1" ht="12.75">
      <c r="F1" s="4"/>
    </row>
    <row r="2" ht="12.75">
      <c r="F2" s="4"/>
    </row>
    <row r="3" ht="12.75">
      <c r="F3" s="4"/>
    </row>
    <row r="4" ht="12.75">
      <c r="F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8"/>
  <sheetViews>
    <sheetView tabSelected="1" zoomScalePageLayoutView="0" workbookViewId="0" topLeftCell="A30">
      <selection activeCell="N37" sqref="N37"/>
    </sheetView>
  </sheetViews>
  <sheetFormatPr defaultColWidth="9.140625" defaultRowHeight="12.75"/>
  <cols>
    <col min="1" max="1" width="16.00390625" style="0" customWidth="1"/>
    <col min="2" max="2" width="9.7109375" style="0" customWidth="1"/>
    <col min="3" max="3" width="7.00390625" style="0" customWidth="1"/>
    <col min="4" max="4" width="8.421875" style="0" customWidth="1"/>
    <col min="5" max="5" width="6.00390625" style="0" customWidth="1"/>
    <col min="6" max="6" width="11.140625" style="0" customWidth="1"/>
    <col min="7" max="7" width="7.00390625" style="0" customWidth="1"/>
    <col min="11" max="11" width="10.421875" style="0" customWidth="1"/>
  </cols>
  <sheetData>
    <row r="2" spans="1:11" ht="12.75">
      <c r="A2" s="64" t="s">
        <v>726</v>
      </c>
      <c r="B2" s="267" t="s">
        <v>355</v>
      </c>
      <c r="C2" s="267"/>
      <c r="D2" s="105"/>
      <c r="E2" s="67" t="s">
        <v>23</v>
      </c>
      <c r="F2" s="101" t="s">
        <v>358</v>
      </c>
      <c r="G2" s="101"/>
      <c r="H2" s="101"/>
      <c r="K2" s="44"/>
    </row>
    <row r="3" spans="1:11" ht="12.75">
      <c r="A3" s="64" t="s">
        <v>727</v>
      </c>
      <c r="B3" s="267" t="s">
        <v>734</v>
      </c>
      <c r="C3" s="267"/>
      <c r="D3" s="69"/>
      <c r="E3" s="65"/>
      <c r="F3" s="102" t="s">
        <v>737</v>
      </c>
      <c r="G3" s="102"/>
      <c r="H3" s="102"/>
      <c r="K3" s="44"/>
    </row>
    <row r="4" spans="1:11" ht="12.75">
      <c r="A4" s="268" t="s">
        <v>20</v>
      </c>
      <c r="B4" s="268"/>
      <c r="C4" s="268"/>
      <c r="D4" s="71"/>
      <c r="E4" s="65"/>
      <c r="F4" s="70" t="s">
        <v>24</v>
      </c>
      <c r="G4" s="70"/>
      <c r="H4" s="70"/>
      <c r="K4" s="44"/>
    </row>
    <row r="5" spans="1:11" ht="12.75">
      <c r="A5" s="268"/>
      <c r="B5" s="268"/>
      <c r="C5" s="268"/>
      <c r="D5" s="71"/>
      <c r="E5" s="65"/>
      <c r="F5" s="70" t="s">
        <v>24</v>
      </c>
      <c r="G5" s="70"/>
      <c r="H5" s="70"/>
      <c r="K5" s="44"/>
    </row>
    <row r="6" spans="1:11" ht="12.75">
      <c r="A6" s="278" t="s">
        <v>738</v>
      </c>
      <c r="B6" s="278"/>
      <c r="C6" s="278"/>
      <c r="D6" s="278"/>
      <c r="E6" s="65"/>
      <c r="F6" s="70" t="s">
        <v>24</v>
      </c>
      <c r="G6" s="70"/>
      <c r="H6" s="70"/>
      <c r="K6" s="44"/>
    </row>
    <row r="7" spans="1:11" ht="13.5" thickBot="1">
      <c r="A7" s="64" t="s">
        <v>21</v>
      </c>
      <c r="B7" s="267" t="s">
        <v>41</v>
      </c>
      <c r="C7" s="267"/>
      <c r="D7" s="72"/>
      <c r="E7" s="65"/>
      <c r="F7" s="73" t="s">
        <v>24</v>
      </c>
      <c r="G7" s="73"/>
      <c r="H7" s="73"/>
      <c r="K7" s="44"/>
    </row>
    <row r="8" spans="1:11" ht="12.75">
      <c r="A8" s="64" t="s">
        <v>22</v>
      </c>
      <c r="B8" s="267" t="s">
        <v>357</v>
      </c>
      <c r="C8" s="267"/>
      <c r="D8" s="74"/>
      <c r="E8" s="44"/>
      <c r="F8" s="44"/>
      <c r="G8" s="44"/>
      <c r="H8" s="44"/>
      <c r="I8" s="44"/>
      <c r="J8" s="44"/>
      <c r="K8" s="44"/>
    </row>
    <row r="9" spans="1:11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.75">
      <c r="A10" s="274" t="s">
        <v>30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</row>
    <row r="11" spans="1:11" ht="12.75">
      <c r="A11" s="270" t="s">
        <v>31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</row>
    <row r="12" spans="1:11" ht="12.75">
      <c r="A12" s="270" t="s">
        <v>360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ht="12.75">
      <c r="A13" s="44"/>
      <c r="B13" s="44"/>
      <c r="C13" s="44"/>
      <c r="D13" s="44"/>
      <c r="E13" s="44"/>
      <c r="F13" s="44"/>
      <c r="G13" s="44"/>
      <c r="H13" s="279" t="s">
        <v>32</v>
      </c>
      <c r="I13" s="279"/>
      <c r="J13" s="279"/>
      <c r="K13" s="279"/>
    </row>
    <row r="14" spans="1:11" ht="12.75">
      <c r="A14" s="292" t="s">
        <v>202</v>
      </c>
      <c r="B14" s="293" t="s">
        <v>203</v>
      </c>
      <c r="C14" s="294"/>
      <c r="D14" s="294"/>
      <c r="E14" s="294"/>
      <c r="F14" s="295"/>
      <c r="G14" s="300" t="s">
        <v>204</v>
      </c>
      <c r="H14" s="302" t="s">
        <v>205</v>
      </c>
      <c r="I14" s="302"/>
      <c r="J14" s="302"/>
      <c r="K14" s="303" t="s">
        <v>206</v>
      </c>
    </row>
    <row r="15" spans="1:11" ht="33.75">
      <c r="A15" s="282"/>
      <c r="B15" s="296"/>
      <c r="C15" s="297"/>
      <c r="D15" s="297"/>
      <c r="E15" s="297"/>
      <c r="F15" s="298"/>
      <c r="G15" s="301"/>
      <c r="H15" s="76" t="s">
        <v>207</v>
      </c>
      <c r="I15" s="77" t="s">
        <v>208</v>
      </c>
      <c r="J15" s="77" t="s">
        <v>209</v>
      </c>
      <c r="K15" s="304"/>
    </row>
    <row r="16" spans="1:11" ht="12.75">
      <c r="A16" s="78">
        <v>1</v>
      </c>
      <c r="B16" s="288">
        <v>2</v>
      </c>
      <c r="C16" s="289"/>
      <c r="D16" s="289"/>
      <c r="E16" s="289"/>
      <c r="F16" s="305"/>
      <c r="G16" s="79">
        <v>3</v>
      </c>
      <c r="H16" s="79">
        <v>4</v>
      </c>
      <c r="I16" s="79">
        <v>5</v>
      </c>
      <c r="J16" s="79">
        <v>6</v>
      </c>
      <c r="K16" s="80">
        <v>7</v>
      </c>
    </row>
    <row r="17" spans="1:11" ht="12.75">
      <c r="A17" s="81">
        <v>0</v>
      </c>
      <c r="B17" s="299" t="s">
        <v>210</v>
      </c>
      <c r="C17" s="299"/>
      <c r="D17" s="299"/>
      <c r="E17" s="299"/>
      <c r="F17" s="299"/>
      <c r="G17" s="82"/>
      <c r="H17" s="82"/>
      <c r="I17" s="82"/>
      <c r="J17" s="82"/>
      <c r="K17" s="83"/>
    </row>
    <row r="18" spans="1:11" ht="19.5" customHeight="1">
      <c r="A18" s="84">
        <v>0</v>
      </c>
      <c r="B18" s="272" t="s">
        <v>211</v>
      </c>
      <c r="C18" s="272"/>
      <c r="D18" s="272"/>
      <c r="E18" s="272"/>
      <c r="F18" s="272"/>
      <c r="G18" s="85">
        <v>1</v>
      </c>
      <c r="H18" s="46">
        <f>H19++H25+H32+H38+H47</f>
        <v>5688705</v>
      </c>
      <c r="I18" s="46">
        <f>I19++I25+I32+I38+I47</f>
        <v>33843</v>
      </c>
      <c r="J18" s="46">
        <f>J19++J25+J32+J38+J47</f>
        <v>5654862</v>
      </c>
      <c r="K18" s="46">
        <f>K19++K25+K32+K38+K47</f>
        <v>5206635</v>
      </c>
    </row>
    <row r="19" spans="1:11" ht="12.75">
      <c r="A19" s="84" t="s">
        <v>212</v>
      </c>
      <c r="B19" s="272" t="s">
        <v>213</v>
      </c>
      <c r="C19" s="272"/>
      <c r="D19" s="272"/>
      <c r="E19" s="272"/>
      <c r="F19" s="272"/>
      <c r="G19" s="85">
        <v>2</v>
      </c>
      <c r="H19" s="46">
        <f>H20+H21+H22+H23+H24</f>
        <v>1170</v>
      </c>
      <c r="I19" s="46">
        <f>I20+I21+I22+I23+I24</f>
        <v>1170</v>
      </c>
      <c r="J19" s="46">
        <f>J20+J21+J22+J23+J24</f>
        <v>0</v>
      </c>
      <c r="K19" s="46">
        <f>K20+K21+K22+K23+K24</f>
        <v>0</v>
      </c>
    </row>
    <row r="20" spans="1:11" ht="12.75">
      <c r="A20" s="86" t="s">
        <v>214</v>
      </c>
      <c r="B20" s="271" t="s">
        <v>215</v>
      </c>
      <c r="C20" s="271"/>
      <c r="D20" s="271"/>
      <c r="E20" s="271"/>
      <c r="F20" s="271"/>
      <c r="G20" s="87">
        <v>3</v>
      </c>
      <c r="H20" s="47"/>
      <c r="I20" s="47"/>
      <c r="J20" s="46">
        <f aca="true" t="shared" si="0" ref="J20:J82">H20-I20</f>
        <v>0</v>
      </c>
      <c r="K20" s="47"/>
    </row>
    <row r="21" spans="1:11" ht="12.75">
      <c r="A21" s="86" t="s">
        <v>216</v>
      </c>
      <c r="B21" s="271" t="s">
        <v>217</v>
      </c>
      <c r="C21" s="271"/>
      <c r="D21" s="271"/>
      <c r="E21" s="271"/>
      <c r="F21" s="271"/>
      <c r="G21" s="87">
        <v>4</v>
      </c>
      <c r="H21" s="47"/>
      <c r="I21" s="47"/>
      <c r="J21" s="46">
        <f t="shared" si="0"/>
        <v>0</v>
      </c>
      <c r="K21" s="47"/>
    </row>
    <row r="22" spans="1:11" ht="12.75">
      <c r="A22" s="86" t="s">
        <v>218</v>
      </c>
      <c r="B22" s="271" t="s">
        <v>219</v>
      </c>
      <c r="C22" s="271"/>
      <c r="D22" s="271"/>
      <c r="E22" s="271"/>
      <c r="F22" s="271"/>
      <c r="G22" s="87">
        <v>5</v>
      </c>
      <c r="H22" s="47"/>
      <c r="I22" s="47"/>
      <c r="J22" s="46">
        <f t="shared" si="0"/>
        <v>0</v>
      </c>
      <c r="K22" s="47"/>
    </row>
    <row r="23" spans="1:11" ht="12.75">
      <c r="A23" s="86" t="s">
        <v>220</v>
      </c>
      <c r="B23" s="271" t="s">
        <v>221</v>
      </c>
      <c r="C23" s="271"/>
      <c r="D23" s="271"/>
      <c r="E23" s="271"/>
      <c r="F23" s="271"/>
      <c r="G23" s="87">
        <v>6</v>
      </c>
      <c r="H23" s="47">
        <v>1170</v>
      </c>
      <c r="I23" s="47">
        <v>1170</v>
      </c>
      <c r="J23" s="46">
        <f t="shared" si="0"/>
        <v>0</v>
      </c>
      <c r="K23" s="47"/>
    </row>
    <row r="24" spans="1:11" ht="12.75">
      <c r="A24" s="86" t="s">
        <v>222</v>
      </c>
      <c r="B24" s="271" t="s">
        <v>223</v>
      </c>
      <c r="C24" s="271"/>
      <c r="D24" s="271"/>
      <c r="E24" s="271"/>
      <c r="F24" s="271"/>
      <c r="G24" s="87">
        <v>7</v>
      </c>
      <c r="H24" s="47"/>
      <c r="I24" s="47"/>
      <c r="J24" s="46">
        <f t="shared" si="0"/>
        <v>0</v>
      </c>
      <c r="K24" s="47"/>
    </row>
    <row r="25" spans="1:11" ht="24" customHeight="1">
      <c r="A25" s="84" t="s">
        <v>224</v>
      </c>
      <c r="B25" s="272" t="s">
        <v>225</v>
      </c>
      <c r="C25" s="272"/>
      <c r="D25" s="272"/>
      <c r="E25" s="272"/>
      <c r="F25" s="272"/>
      <c r="G25" s="85">
        <v>8</v>
      </c>
      <c r="H25" s="46">
        <f>H26+H27+H28+H29+H30+H31</f>
        <v>32673</v>
      </c>
      <c r="I25" s="46">
        <f>I26+I27+I28+I29+I30+I31</f>
        <v>32673</v>
      </c>
      <c r="J25" s="46">
        <f>J26+J27+J28+J29+J30+J31</f>
        <v>0</v>
      </c>
      <c r="K25" s="46">
        <f>K26+K27+K28+K29+K30+K31</f>
        <v>0</v>
      </c>
    </row>
    <row r="26" spans="1:11" ht="12.75">
      <c r="A26" s="86" t="s">
        <v>226</v>
      </c>
      <c r="B26" s="271" t="s">
        <v>227</v>
      </c>
      <c r="C26" s="271"/>
      <c r="D26" s="271"/>
      <c r="E26" s="271"/>
      <c r="F26" s="271"/>
      <c r="G26" s="87">
        <v>9</v>
      </c>
      <c r="H26" s="47"/>
      <c r="I26" s="47"/>
      <c r="J26" s="46">
        <f t="shared" si="0"/>
        <v>0</v>
      </c>
      <c r="K26" s="47"/>
    </row>
    <row r="27" spans="1:11" ht="12.75">
      <c r="A27" s="86" t="s">
        <v>228</v>
      </c>
      <c r="B27" s="271" t="s">
        <v>229</v>
      </c>
      <c r="C27" s="271"/>
      <c r="D27" s="271"/>
      <c r="E27" s="271"/>
      <c r="F27" s="271"/>
      <c r="G27" s="87">
        <v>10</v>
      </c>
      <c r="H27" s="47"/>
      <c r="I27" s="47"/>
      <c r="J27" s="46">
        <f t="shared" si="0"/>
        <v>0</v>
      </c>
      <c r="K27" s="47"/>
    </row>
    <row r="28" spans="1:11" ht="12.75">
      <c r="A28" s="86" t="s">
        <v>230</v>
      </c>
      <c r="B28" s="271" t="s">
        <v>231</v>
      </c>
      <c r="C28" s="271"/>
      <c r="D28" s="271"/>
      <c r="E28" s="271"/>
      <c r="F28" s="271"/>
      <c r="G28" s="87">
        <v>11</v>
      </c>
      <c r="H28" s="47">
        <v>31932</v>
      </c>
      <c r="I28" s="47">
        <v>31932</v>
      </c>
      <c r="J28" s="46">
        <f t="shared" si="0"/>
        <v>0</v>
      </c>
      <c r="K28" s="47"/>
    </row>
    <row r="29" spans="1:11" ht="12.75">
      <c r="A29" s="86" t="s">
        <v>232</v>
      </c>
      <c r="B29" s="271" t="s">
        <v>233</v>
      </c>
      <c r="C29" s="271"/>
      <c r="D29" s="271"/>
      <c r="E29" s="271"/>
      <c r="F29" s="271"/>
      <c r="G29" s="87">
        <v>12</v>
      </c>
      <c r="H29" s="47"/>
      <c r="I29" s="47"/>
      <c r="J29" s="46">
        <f t="shared" si="0"/>
        <v>0</v>
      </c>
      <c r="K29" s="47"/>
    </row>
    <row r="30" spans="1:11" ht="12.75">
      <c r="A30" s="86" t="s">
        <v>234</v>
      </c>
      <c r="B30" s="271" t="s">
        <v>235</v>
      </c>
      <c r="C30" s="271"/>
      <c r="D30" s="271"/>
      <c r="E30" s="271"/>
      <c r="F30" s="271"/>
      <c r="G30" s="87">
        <v>13</v>
      </c>
      <c r="H30" s="47"/>
      <c r="I30" s="47"/>
      <c r="J30" s="46">
        <f t="shared" si="0"/>
        <v>0</v>
      </c>
      <c r="K30" s="47"/>
    </row>
    <row r="31" spans="1:11" ht="23.25" customHeight="1">
      <c r="A31" s="86" t="s">
        <v>236</v>
      </c>
      <c r="B31" s="271" t="s">
        <v>237</v>
      </c>
      <c r="C31" s="271"/>
      <c r="D31" s="271"/>
      <c r="E31" s="271"/>
      <c r="F31" s="271"/>
      <c r="G31" s="87">
        <v>14</v>
      </c>
      <c r="H31" s="47">
        <v>741</v>
      </c>
      <c r="I31" s="47">
        <v>741</v>
      </c>
      <c r="J31" s="46">
        <f t="shared" si="0"/>
        <v>0</v>
      </c>
      <c r="K31" s="47"/>
    </row>
    <row r="32" spans="1:11" ht="24.75" customHeight="1">
      <c r="A32" s="84" t="s">
        <v>238</v>
      </c>
      <c r="B32" s="272" t="s">
        <v>239</v>
      </c>
      <c r="C32" s="272"/>
      <c r="D32" s="272"/>
      <c r="E32" s="272"/>
      <c r="F32" s="272"/>
      <c r="G32" s="85">
        <v>15</v>
      </c>
      <c r="H32" s="46">
        <f>H33+H34+H35+H36+H37</f>
        <v>0</v>
      </c>
      <c r="I32" s="46">
        <f>I33+I34+I35+I36+I37</f>
        <v>0</v>
      </c>
      <c r="J32" s="46">
        <f>J33+J34+J35+J36+J37</f>
        <v>0</v>
      </c>
      <c r="K32" s="46">
        <f>K33+K34+K35+K36+K37</f>
        <v>0</v>
      </c>
    </row>
    <row r="33" spans="1:11" ht="12.75">
      <c r="A33" s="86" t="s">
        <v>240</v>
      </c>
      <c r="B33" s="271" t="s">
        <v>241</v>
      </c>
      <c r="C33" s="271"/>
      <c r="D33" s="271"/>
      <c r="E33" s="271"/>
      <c r="F33" s="271"/>
      <c r="G33" s="87">
        <v>16</v>
      </c>
      <c r="H33" s="47"/>
      <c r="I33" s="47"/>
      <c r="J33" s="46">
        <f t="shared" si="0"/>
        <v>0</v>
      </c>
      <c r="K33" s="47"/>
    </row>
    <row r="34" spans="1:11" ht="12.75">
      <c r="A34" s="86" t="s">
        <v>242</v>
      </c>
      <c r="B34" s="271" t="s">
        <v>243</v>
      </c>
      <c r="C34" s="271"/>
      <c r="D34" s="271"/>
      <c r="E34" s="271"/>
      <c r="F34" s="271"/>
      <c r="G34" s="87">
        <v>17</v>
      </c>
      <c r="H34" s="47"/>
      <c r="I34" s="47"/>
      <c r="J34" s="46">
        <f t="shared" si="0"/>
        <v>0</v>
      </c>
      <c r="K34" s="47"/>
    </row>
    <row r="35" spans="1:11" ht="12.75">
      <c r="A35" s="86" t="s">
        <v>244</v>
      </c>
      <c r="B35" s="271" t="s">
        <v>245</v>
      </c>
      <c r="C35" s="271"/>
      <c r="D35" s="271"/>
      <c r="E35" s="271"/>
      <c r="F35" s="271"/>
      <c r="G35" s="87">
        <v>18</v>
      </c>
      <c r="H35" s="47"/>
      <c r="I35" s="47"/>
      <c r="J35" s="46">
        <f t="shared" si="0"/>
        <v>0</v>
      </c>
      <c r="K35" s="47"/>
    </row>
    <row r="36" spans="1:11" ht="12.75">
      <c r="A36" s="86" t="s">
        <v>246</v>
      </c>
      <c r="B36" s="271" t="s">
        <v>247</v>
      </c>
      <c r="C36" s="271"/>
      <c r="D36" s="271"/>
      <c r="E36" s="271"/>
      <c r="F36" s="271"/>
      <c r="G36" s="87">
        <v>19</v>
      </c>
      <c r="H36" s="47"/>
      <c r="I36" s="47"/>
      <c r="J36" s="46">
        <f t="shared" si="0"/>
        <v>0</v>
      </c>
      <c r="K36" s="47"/>
    </row>
    <row r="37" spans="1:11" ht="21.75" customHeight="1">
      <c r="A37" s="86" t="s">
        <v>248</v>
      </c>
      <c r="B37" s="271" t="s">
        <v>249</v>
      </c>
      <c r="C37" s="271"/>
      <c r="D37" s="271"/>
      <c r="E37" s="271"/>
      <c r="F37" s="271"/>
      <c r="G37" s="87">
        <v>20</v>
      </c>
      <c r="H37" s="47"/>
      <c r="I37" s="47"/>
      <c r="J37" s="46">
        <f t="shared" si="0"/>
        <v>0</v>
      </c>
      <c r="K37" s="47"/>
    </row>
    <row r="38" spans="1:11" ht="12.75">
      <c r="A38" s="84" t="s">
        <v>250</v>
      </c>
      <c r="B38" s="272" t="s">
        <v>251</v>
      </c>
      <c r="C38" s="272"/>
      <c r="D38" s="272"/>
      <c r="E38" s="272"/>
      <c r="F38" s="272"/>
      <c r="G38" s="85">
        <v>21</v>
      </c>
      <c r="H38" s="46">
        <f>H39+H40+H41+H42+H43+H44+H45+H46</f>
        <v>5654862</v>
      </c>
      <c r="I38" s="46">
        <f>I39+I40+I41+I42+I43+I44+I45+I46</f>
        <v>0</v>
      </c>
      <c r="J38" s="46">
        <f>J39+J40+J41+J42+J43+J44+J45+J46</f>
        <v>5654862</v>
      </c>
      <c r="K38" s="46">
        <f>K39+K40+K41+K42+K43+K44+K45+K46</f>
        <v>5206635</v>
      </c>
    </row>
    <row r="39" spans="1:11" ht="12.75">
      <c r="A39" s="86" t="s">
        <v>252</v>
      </c>
      <c r="B39" s="271" t="s">
        <v>253</v>
      </c>
      <c r="C39" s="271"/>
      <c r="D39" s="271"/>
      <c r="E39" s="271"/>
      <c r="F39" s="271"/>
      <c r="G39" s="87">
        <v>22</v>
      </c>
      <c r="H39" s="47"/>
      <c r="I39" s="47"/>
      <c r="J39" s="46">
        <f t="shared" si="0"/>
        <v>0</v>
      </c>
      <c r="K39" s="47"/>
    </row>
    <row r="40" spans="1:11" ht="12.75">
      <c r="A40" s="86" t="s">
        <v>254</v>
      </c>
      <c r="B40" s="271" t="s">
        <v>255</v>
      </c>
      <c r="C40" s="271"/>
      <c r="D40" s="271"/>
      <c r="E40" s="271"/>
      <c r="F40" s="271"/>
      <c r="G40" s="87">
        <v>23</v>
      </c>
      <c r="H40" s="47">
        <v>5654862</v>
      </c>
      <c r="I40" s="47"/>
      <c r="J40" s="46">
        <f t="shared" si="0"/>
        <v>5654862</v>
      </c>
      <c r="K40" s="47">
        <v>5206635</v>
      </c>
    </row>
    <row r="41" spans="1:11" ht="12.75">
      <c r="A41" s="86" t="s">
        <v>256</v>
      </c>
      <c r="B41" s="271" t="s">
        <v>257</v>
      </c>
      <c r="C41" s="271"/>
      <c r="D41" s="271"/>
      <c r="E41" s="271"/>
      <c r="F41" s="271"/>
      <c r="G41" s="87">
        <v>24</v>
      </c>
      <c r="H41" s="47"/>
      <c r="I41" s="47"/>
      <c r="J41" s="46">
        <f t="shared" si="0"/>
        <v>0</v>
      </c>
      <c r="K41" s="47"/>
    </row>
    <row r="42" spans="1:11" ht="12.75">
      <c r="A42" s="86" t="s">
        <v>258</v>
      </c>
      <c r="B42" s="271" t="s">
        <v>259</v>
      </c>
      <c r="C42" s="271"/>
      <c r="D42" s="271"/>
      <c r="E42" s="271"/>
      <c r="F42" s="271"/>
      <c r="G42" s="87">
        <v>25</v>
      </c>
      <c r="H42" s="47"/>
      <c r="I42" s="47"/>
      <c r="J42" s="46">
        <f t="shared" si="0"/>
        <v>0</v>
      </c>
      <c r="K42" s="47"/>
    </row>
    <row r="43" spans="1:11" ht="12.75">
      <c r="A43" s="86" t="s">
        <v>260</v>
      </c>
      <c r="B43" s="271" t="s">
        <v>261</v>
      </c>
      <c r="C43" s="271"/>
      <c r="D43" s="271"/>
      <c r="E43" s="271"/>
      <c r="F43" s="271"/>
      <c r="G43" s="87">
        <v>26</v>
      </c>
      <c r="H43" s="47"/>
      <c r="I43" s="47"/>
      <c r="J43" s="46">
        <f t="shared" si="0"/>
        <v>0</v>
      </c>
      <c r="K43" s="47"/>
    </row>
    <row r="44" spans="1:11" ht="12.75">
      <c r="A44" s="86" t="s">
        <v>262</v>
      </c>
      <c r="B44" s="271" t="s">
        <v>263</v>
      </c>
      <c r="C44" s="271"/>
      <c r="D44" s="271"/>
      <c r="E44" s="271"/>
      <c r="F44" s="271"/>
      <c r="G44" s="87">
        <v>27</v>
      </c>
      <c r="H44" s="47"/>
      <c r="I44" s="47"/>
      <c r="J44" s="46">
        <f t="shared" si="0"/>
        <v>0</v>
      </c>
      <c r="K44" s="47"/>
    </row>
    <row r="45" spans="1:11" ht="12.75">
      <c r="A45" s="86" t="s">
        <v>264</v>
      </c>
      <c r="B45" s="271" t="s">
        <v>265</v>
      </c>
      <c r="C45" s="271"/>
      <c r="D45" s="271"/>
      <c r="E45" s="271"/>
      <c r="F45" s="271"/>
      <c r="G45" s="87">
        <v>28</v>
      </c>
      <c r="H45" s="47"/>
      <c r="I45" s="47"/>
      <c r="J45" s="46">
        <f t="shared" si="0"/>
        <v>0</v>
      </c>
      <c r="K45" s="47"/>
    </row>
    <row r="46" spans="1:11" ht="12.75">
      <c r="A46" s="86" t="s">
        <v>266</v>
      </c>
      <c r="B46" s="271" t="s">
        <v>267</v>
      </c>
      <c r="C46" s="271"/>
      <c r="D46" s="271"/>
      <c r="E46" s="271"/>
      <c r="F46" s="271"/>
      <c r="G46" s="87">
        <v>29</v>
      </c>
      <c r="H46" s="47"/>
      <c r="I46" s="47"/>
      <c r="J46" s="46">
        <f t="shared" si="0"/>
        <v>0</v>
      </c>
      <c r="K46" s="47"/>
    </row>
    <row r="47" spans="1:11" ht="12.75">
      <c r="A47" s="84" t="s">
        <v>268</v>
      </c>
      <c r="B47" s="272" t="s">
        <v>269</v>
      </c>
      <c r="C47" s="272"/>
      <c r="D47" s="272"/>
      <c r="E47" s="272"/>
      <c r="F47" s="272"/>
      <c r="G47" s="85">
        <v>30</v>
      </c>
      <c r="H47" s="48"/>
      <c r="I47" s="48"/>
      <c r="J47" s="46">
        <f t="shared" si="0"/>
        <v>0</v>
      </c>
      <c r="K47" s="48"/>
    </row>
    <row r="48" spans="1:11" ht="12.75">
      <c r="A48" s="84">
        <v>0</v>
      </c>
      <c r="B48" s="272" t="s">
        <v>270</v>
      </c>
      <c r="C48" s="272"/>
      <c r="D48" s="272"/>
      <c r="E48" s="272"/>
      <c r="F48" s="272"/>
      <c r="G48" s="85">
        <v>31</v>
      </c>
      <c r="H48" s="46">
        <f>H49+H56+H78</f>
        <v>2412945</v>
      </c>
      <c r="I48" s="46">
        <f>I49+I56+I78</f>
        <v>94481</v>
      </c>
      <c r="J48" s="46">
        <f>J49+J56+J78</f>
        <v>2318464</v>
      </c>
      <c r="K48" s="46">
        <f>K49+K56+K78</f>
        <v>2342340</v>
      </c>
    </row>
    <row r="49" spans="1:11" ht="36" customHeight="1">
      <c r="A49" s="84" t="s">
        <v>271</v>
      </c>
      <c r="B49" s="272" t="s">
        <v>272</v>
      </c>
      <c r="C49" s="272"/>
      <c r="D49" s="272"/>
      <c r="E49" s="272"/>
      <c r="F49" s="272"/>
      <c r="G49" s="85">
        <v>32</v>
      </c>
      <c r="H49" s="46">
        <f>H50+H51+H52+H53+H54+H55</f>
        <v>8333</v>
      </c>
      <c r="I49" s="46">
        <f>I50+I51+I52+I53+I54+I55</f>
        <v>7969</v>
      </c>
      <c r="J49" s="46">
        <f>J50+J51+J52+J53+J54+J55</f>
        <v>364</v>
      </c>
      <c r="K49" s="46">
        <f>K50+K51+K52+K53+K54+K55</f>
        <v>364</v>
      </c>
    </row>
    <row r="50" spans="1:11" ht="12.75">
      <c r="A50" s="86" t="s">
        <v>273</v>
      </c>
      <c r="B50" s="271" t="s">
        <v>274</v>
      </c>
      <c r="C50" s="271"/>
      <c r="D50" s="271"/>
      <c r="E50" s="271"/>
      <c r="F50" s="271"/>
      <c r="G50" s="87">
        <v>33</v>
      </c>
      <c r="H50" s="47">
        <v>7969</v>
      </c>
      <c r="I50" s="47">
        <v>7969</v>
      </c>
      <c r="J50" s="46">
        <f t="shared" si="0"/>
        <v>0</v>
      </c>
      <c r="K50" s="47"/>
    </row>
    <row r="51" spans="1:11" ht="12.75">
      <c r="A51" s="86" t="s">
        <v>275</v>
      </c>
      <c r="B51" s="271" t="s">
        <v>276</v>
      </c>
      <c r="C51" s="271"/>
      <c r="D51" s="271"/>
      <c r="E51" s="271"/>
      <c r="F51" s="271"/>
      <c r="G51" s="87">
        <v>34</v>
      </c>
      <c r="H51" s="47"/>
      <c r="I51" s="47"/>
      <c r="J51" s="46">
        <f t="shared" si="0"/>
        <v>0</v>
      </c>
      <c r="K51" s="47"/>
    </row>
    <row r="52" spans="1:11" ht="12.75">
      <c r="A52" s="86" t="s">
        <v>277</v>
      </c>
      <c r="B52" s="271" t="s">
        <v>278</v>
      </c>
      <c r="C52" s="271"/>
      <c r="D52" s="271"/>
      <c r="E52" s="271"/>
      <c r="F52" s="271"/>
      <c r="G52" s="87">
        <v>35</v>
      </c>
      <c r="H52" s="47"/>
      <c r="I52" s="47"/>
      <c r="J52" s="46">
        <f t="shared" si="0"/>
        <v>0</v>
      </c>
      <c r="K52" s="47"/>
    </row>
    <row r="53" spans="1:11" ht="12.75">
      <c r="A53" s="86" t="s">
        <v>279</v>
      </c>
      <c r="B53" s="271" t="s">
        <v>280</v>
      </c>
      <c r="C53" s="271"/>
      <c r="D53" s="271"/>
      <c r="E53" s="271"/>
      <c r="F53" s="271"/>
      <c r="G53" s="87">
        <v>36</v>
      </c>
      <c r="H53" s="47"/>
      <c r="I53" s="47"/>
      <c r="J53" s="46">
        <f t="shared" si="0"/>
        <v>0</v>
      </c>
      <c r="K53" s="47"/>
    </row>
    <row r="54" spans="1:11" ht="23.25" customHeight="1">
      <c r="A54" s="86" t="s">
        <v>281</v>
      </c>
      <c r="B54" s="271" t="s">
        <v>282</v>
      </c>
      <c r="C54" s="271"/>
      <c r="D54" s="271"/>
      <c r="E54" s="271"/>
      <c r="F54" s="271"/>
      <c r="G54" s="87">
        <v>37</v>
      </c>
      <c r="H54" s="47"/>
      <c r="I54" s="47"/>
      <c r="J54" s="46">
        <f t="shared" si="0"/>
        <v>0</v>
      </c>
      <c r="K54" s="47"/>
    </row>
    <row r="55" spans="1:11" ht="12.75">
      <c r="A55" s="86" t="s">
        <v>283</v>
      </c>
      <c r="B55" s="271" t="s">
        <v>284</v>
      </c>
      <c r="C55" s="271"/>
      <c r="D55" s="271"/>
      <c r="E55" s="271"/>
      <c r="F55" s="271"/>
      <c r="G55" s="87">
        <v>38</v>
      </c>
      <c r="H55" s="47">
        <v>364</v>
      </c>
      <c r="I55" s="47"/>
      <c r="J55" s="46">
        <f t="shared" si="0"/>
        <v>364</v>
      </c>
      <c r="K55" s="47">
        <v>364</v>
      </c>
    </row>
    <row r="56" spans="1:11" ht="21.75" customHeight="1">
      <c r="A56" s="84">
        <v>0</v>
      </c>
      <c r="B56" s="272" t="s">
        <v>285</v>
      </c>
      <c r="C56" s="272"/>
      <c r="D56" s="272"/>
      <c r="E56" s="272"/>
      <c r="F56" s="272"/>
      <c r="G56" s="85">
        <v>39</v>
      </c>
      <c r="H56" s="46">
        <f>H57+H64+H73+H76+H77</f>
        <v>2404612</v>
      </c>
      <c r="I56" s="46">
        <f>I57+I64+I73+I76+I77</f>
        <v>86512</v>
      </c>
      <c r="J56" s="46">
        <f>J57+J64+J73+J76+J77</f>
        <v>2318100</v>
      </c>
      <c r="K56" s="46">
        <f>K57+K64+K73+K76+K77</f>
        <v>2341976</v>
      </c>
    </row>
    <row r="57" spans="1:11" ht="12.75">
      <c r="A57" s="86" t="s">
        <v>286</v>
      </c>
      <c r="B57" s="271" t="s">
        <v>287</v>
      </c>
      <c r="C57" s="271"/>
      <c r="D57" s="271"/>
      <c r="E57" s="271"/>
      <c r="F57" s="271"/>
      <c r="G57" s="87">
        <v>40</v>
      </c>
      <c r="H57" s="49">
        <f>H58+H59+H60+H61+H62+H63</f>
        <v>1818323</v>
      </c>
      <c r="I57" s="49">
        <f>I58+I59+I60+I61+I62+I63</f>
        <v>0</v>
      </c>
      <c r="J57" s="49">
        <f>J58+J59+J60+J61+J62++J63</f>
        <v>1818323</v>
      </c>
      <c r="K57" s="49">
        <f>K58+K59+K60+K61+K62++K63</f>
        <v>1869333</v>
      </c>
    </row>
    <row r="58" spans="1:11" ht="12.75">
      <c r="A58" s="86" t="s">
        <v>288</v>
      </c>
      <c r="B58" s="271" t="s">
        <v>289</v>
      </c>
      <c r="C58" s="271"/>
      <c r="D58" s="271"/>
      <c r="E58" s="271"/>
      <c r="F58" s="271"/>
      <c r="G58" s="87">
        <v>41</v>
      </c>
      <c r="H58" s="47"/>
      <c r="I58" s="47"/>
      <c r="J58" s="46">
        <f t="shared" si="0"/>
        <v>0</v>
      </c>
      <c r="K58" s="47"/>
    </row>
    <row r="59" spans="1:11" ht="22.5">
      <c r="A59" s="86" t="s">
        <v>290</v>
      </c>
      <c r="B59" s="271" t="s">
        <v>291</v>
      </c>
      <c r="C59" s="271"/>
      <c r="D59" s="271"/>
      <c r="E59" s="271"/>
      <c r="F59" s="271"/>
      <c r="G59" s="87">
        <v>42</v>
      </c>
      <c r="H59" s="47"/>
      <c r="I59" s="47"/>
      <c r="J59" s="46">
        <f t="shared" si="0"/>
        <v>0</v>
      </c>
      <c r="K59" s="47"/>
    </row>
    <row r="60" spans="1:11" ht="12.75">
      <c r="A60" s="86" t="s">
        <v>292</v>
      </c>
      <c r="B60" s="271" t="s">
        <v>293</v>
      </c>
      <c r="C60" s="271"/>
      <c r="D60" s="271"/>
      <c r="E60" s="271"/>
      <c r="F60" s="271"/>
      <c r="G60" s="87">
        <v>43</v>
      </c>
      <c r="H60" s="47"/>
      <c r="I60" s="47"/>
      <c r="J60" s="46">
        <f t="shared" si="0"/>
        <v>0</v>
      </c>
      <c r="K60" s="47"/>
    </row>
    <row r="61" spans="1:11" ht="12.75">
      <c r="A61" s="86" t="s">
        <v>294</v>
      </c>
      <c r="B61" s="271" t="s">
        <v>295</v>
      </c>
      <c r="C61" s="271"/>
      <c r="D61" s="271"/>
      <c r="E61" s="271"/>
      <c r="F61" s="271"/>
      <c r="G61" s="87">
        <v>44</v>
      </c>
      <c r="H61" s="47"/>
      <c r="I61" s="47"/>
      <c r="J61" s="46">
        <f t="shared" si="0"/>
        <v>0</v>
      </c>
      <c r="K61" s="47"/>
    </row>
    <row r="62" spans="1:11" ht="12.75">
      <c r="A62" s="86" t="s">
        <v>296</v>
      </c>
      <c r="B62" s="271" t="s">
        <v>297</v>
      </c>
      <c r="C62" s="271"/>
      <c r="D62" s="271"/>
      <c r="E62" s="271"/>
      <c r="F62" s="271"/>
      <c r="G62" s="87">
        <v>45</v>
      </c>
      <c r="H62" s="47"/>
      <c r="I62" s="47"/>
      <c r="J62" s="46">
        <f t="shared" si="0"/>
        <v>0</v>
      </c>
      <c r="K62" s="47"/>
    </row>
    <row r="63" spans="1:11" ht="12.75">
      <c r="A63" s="86" t="s">
        <v>298</v>
      </c>
      <c r="B63" s="271" t="s">
        <v>299</v>
      </c>
      <c r="C63" s="271"/>
      <c r="D63" s="271"/>
      <c r="E63" s="271"/>
      <c r="F63" s="271"/>
      <c r="G63" s="87">
        <v>46</v>
      </c>
      <c r="H63" s="47">
        <v>1818323</v>
      </c>
      <c r="I63" s="47"/>
      <c r="J63" s="46">
        <f t="shared" si="0"/>
        <v>1818323</v>
      </c>
      <c r="K63" s="47">
        <v>1869333</v>
      </c>
    </row>
    <row r="64" spans="1:11" ht="12.75">
      <c r="A64" s="86">
        <v>23</v>
      </c>
      <c r="B64" s="271" t="s">
        <v>300</v>
      </c>
      <c r="C64" s="271"/>
      <c r="D64" s="271"/>
      <c r="E64" s="271"/>
      <c r="F64" s="271"/>
      <c r="G64" s="87">
        <v>47</v>
      </c>
      <c r="H64" s="49">
        <f>H65+H67+H66+H68+H69+H70+H71+H72</f>
        <v>423964</v>
      </c>
      <c r="I64" s="49">
        <f>I65+I67+I66+I68+I69+I70+I71+I72</f>
        <v>86512</v>
      </c>
      <c r="J64" s="49">
        <f>J65+J67+J66+J68+J69+J70+J71+J72</f>
        <v>337452</v>
      </c>
      <c r="K64" s="49">
        <f>K65+K67+K66+K68+K69+K70+K71+K72</f>
        <v>430515</v>
      </c>
    </row>
    <row r="65" spans="1:11" ht="12.75">
      <c r="A65" s="86" t="s">
        <v>301</v>
      </c>
      <c r="B65" s="271" t="s">
        <v>302</v>
      </c>
      <c r="C65" s="271"/>
      <c r="D65" s="271"/>
      <c r="E65" s="271"/>
      <c r="F65" s="271"/>
      <c r="G65" s="87">
        <v>48</v>
      </c>
      <c r="H65" s="47"/>
      <c r="I65" s="47"/>
      <c r="J65" s="46">
        <f t="shared" si="0"/>
        <v>0</v>
      </c>
      <c r="K65" s="47"/>
    </row>
    <row r="66" spans="1:11" ht="12.75">
      <c r="A66" s="86" t="s">
        <v>303</v>
      </c>
      <c r="B66" s="271" t="s">
        <v>304</v>
      </c>
      <c r="C66" s="271"/>
      <c r="D66" s="271"/>
      <c r="E66" s="271"/>
      <c r="F66" s="271"/>
      <c r="G66" s="87">
        <v>49</v>
      </c>
      <c r="H66" s="47"/>
      <c r="I66" s="47"/>
      <c r="J66" s="46">
        <f t="shared" si="0"/>
        <v>0</v>
      </c>
      <c r="K66" s="47"/>
    </row>
    <row r="67" spans="1:11" ht="12.75">
      <c r="A67" s="86" t="s">
        <v>305</v>
      </c>
      <c r="B67" s="271" t="s">
        <v>306</v>
      </c>
      <c r="C67" s="271"/>
      <c r="D67" s="271"/>
      <c r="E67" s="271"/>
      <c r="F67" s="271"/>
      <c r="G67" s="87">
        <v>50</v>
      </c>
      <c r="H67" s="47"/>
      <c r="I67" s="47"/>
      <c r="J67" s="46">
        <f t="shared" si="0"/>
        <v>0</v>
      </c>
      <c r="K67" s="47"/>
    </row>
    <row r="68" spans="1:11" ht="24.75" customHeight="1">
      <c r="A68" s="86" t="s">
        <v>307</v>
      </c>
      <c r="B68" s="271" t="s">
        <v>308</v>
      </c>
      <c r="C68" s="271"/>
      <c r="D68" s="271"/>
      <c r="E68" s="271"/>
      <c r="F68" s="271"/>
      <c r="G68" s="87">
        <v>51</v>
      </c>
      <c r="H68" s="47"/>
      <c r="I68" s="47"/>
      <c r="J68" s="46">
        <f t="shared" si="0"/>
        <v>0</v>
      </c>
      <c r="K68" s="47"/>
    </row>
    <row r="69" spans="1:11" ht="24" customHeight="1">
      <c r="A69" s="86" t="s">
        <v>309</v>
      </c>
      <c r="B69" s="271" t="s">
        <v>310</v>
      </c>
      <c r="C69" s="271"/>
      <c r="D69" s="271"/>
      <c r="E69" s="271"/>
      <c r="F69" s="271"/>
      <c r="G69" s="87">
        <v>52</v>
      </c>
      <c r="H69" s="47"/>
      <c r="I69" s="47"/>
      <c r="J69" s="46">
        <f t="shared" si="0"/>
        <v>0</v>
      </c>
      <c r="K69" s="47"/>
    </row>
    <row r="70" spans="1:11" ht="22.5" customHeight="1">
      <c r="A70" s="86" t="s">
        <v>311</v>
      </c>
      <c r="B70" s="271" t="s">
        <v>312</v>
      </c>
      <c r="C70" s="271"/>
      <c r="D70" s="271"/>
      <c r="E70" s="271"/>
      <c r="F70" s="271"/>
      <c r="G70" s="87">
        <v>53</v>
      </c>
      <c r="H70" s="47">
        <v>423964</v>
      </c>
      <c r="I70" s="47">
        <v>86512</v>
      </c>
      <c r="J70" s="46">
        <f t="shared" si="0"/>
        <v>337452</v>
      </c>
      <c r="K70" s="47">
        <v>230515</v>
      </c>
    </row>
    <row r="71" spans="1:11" ht="24.75" customHeight="1">
      <c r="A71" s="86">
        <v>237</v>
      </c>
      <c r="B71" s="271" t="s">
        <v>313</v>
      </c>
      <c r="C71" s="271"/>
      <c r="D71" s="271"/>
      <c r="E71" s="271"/>
      <c r="F71" s="271"/>
      <c r="G71" s="87">
        <v>54</v>
      </c>
      <c r="H71" s="47"/>
      <c r="I71" s="47"/>
      <c r="J71" s="46">
        <f t="shared" si="0"/>
        <v>0</v>
      </c>
      <c r="K71" s="47"/>
    </row>
    <row r="72" spans="1:11" ht="12.75">
      <c r="A72" s="86" t="s">
        <v>314</v>
      </c>
      <c r="B72" s="271" t="s">
        <v>315</v>
      </c>
      <c r="C72" s="271"/>
      <c r="D72" s="271"/>
      <c r="E72" s="271"/>
      <c r="F72" s="271"/>
      <c r="G72" s="87">
        <v>55</v>
      </c>
      <c r="H72" s="47"/>
      <c r="I72" s="47"/>
      <c r="J72" s="46">
        <f t="shared" si="0"/>
        <v>0</v>
      </c>
      <c r="K72" s="47">
        <v>200000</v>
      </c>
    </row>
    <row r="73" spans="1:11" ht="12.75">
      <c r="A73" s="86">
        <v>24</v>
      </c>
      <c r="B73" s="271" t="s">
        <v>316</v>
      </c>
      <c r="C73" s="271"/>
      <c r="D73" s="271"/>
      <c r="E73" s="271"/>
      <c r="F73" s="271"/>
      <c r="G73" s="87">
        <v>56</v>
      </c>
      <c r="H73" s="49">
        <f>H74+H75</f>
        <v>162325</v>
      </c>
      <c r="I73" s="49">
        <f>I74+I75</f>
        <v>0</v>
      </c>
      <c r="J73" s="49">
        <f>J74+J75</f>
        <v>162325</v>
      </c>
      <c r="K73" s="49">
        <f>K74+K75</f>
        <v>39835</v>
      </c>
    </row>
    <row r="74" spans="1:11" ht="12.75">
      <c r="A74" s="86">
        <v>240</v>
      </c>
      <c r="B74" s="271" t="s">
        <v>317</v>
      </c>
      <c r="C74" s="271"/>
      <c r="D74" s="271"/>
      <c r="E74" s="271"/>
      <c r="F74" s="271"/>
      <c r="G74" s="87">
        <v>57</v>
      </c>
      <c r="H74" s="47"/>
      <c r="I74" s="47"/>
      <c r="J74" s="46">
        <f t="shared" si="0"/>
        <v>0</v>
      </c>
      <c r="K74" s="47"/>
    </row>
    <row r="75" spans="1:11" ht="12.75">
      <c r="A75" s="86" t="s">
        <v>318</v>
      </c>
      <c r="B75" s="271" t="s">
        <v>319</v>
      </c>
      <c r="C75" s="271"/>
      <c r="D75" s="271"/>
      <c r="E75" s="271"/>
      <c r="F75" s="271"/>
      <c r="G75" s="87">
        <v>58</v>
      </c>
      <c r="H75" s="47">
        <v>162325</v>
      </c>
      <c r="I75" s="47"/>
      <c r="J75" s="46">
        <f t="shared" si="0"/>
        <v>162325</v>
      </c>
      <c r="K75" s="47">
        <v>39835</v>
      </c>
    </row>
    <row r="76" spans="1:11" ht="12.75">
      <c r="A76" s="86" t="s">
        <v>320</v>
      </c>
      <c r="B76" s="271" t="s">
        <v>321</v>
      </c>
      <c r="C76" s="271"/>
      <c r="D76" s="271"/>
      <c r="E76" s="271"/>
      <c r="F76" s="271"/>
      <c r="G76" s="87">
        <v>59</v>
      </c>
      <c r="H76" s="47"/>
      <c r="I76" s="47"/>
      <c r="J76" s="46">
        <f t="shared" si="0"/>
        <v>0</v>
      </c>
      <c r="K76" s="47"/>
    </row>
    <row r="77" spans="1:11" ht="12.75">
      <c r="A77" s="86" t="s">
        <v>322</v>
      </c>
      <c r="B77" s="271" t="s">
        <v>323</v>
      </c>
      <c r="C77" s="271"/>
      <c r="D77" s="271"/>
      <c r="E77" s="271"/>
      <c r="F77" s="271"/>
      <c r="G77" s="87">
        <v>60</v>
      </c>
      <c r="H77" s="47"/>
      <c r="I77" s="47"/>
      <c r="J77" s="46">
        <f t="shared" si="0"/>
        <v>0</v>
      </c>
      <c r="K77" s="47">
        <v>2293</v>
      </c>
    </row>
    <row r="78" spans="1:11" ht="12.75">
      <c r="A78" s="84">
        <v>288</v>
      </c>
      <c r="B78" s="272" t="s">
        <v>324</v>
      </c>
      <c r="C78" s="272"/>
      <c r="D78" s="272"/>
      <c r="E78" s="272"/>
      <c r="F78" s="272"/>
      <c r="G78" s="85">
        <v>61</v>
      </c>
      <c r="H78" s="50"/>
      <c r="I78" s="48"/>
      <c r="J78" s="46">
        <f t="shared" si="0"/>
        <v>0</v>
      </c>
      <c r="K78" s="50"/>
    </row>
    <row r="79" spans="1:11" ht="12.75">
      <c r="A79" s="84">
        <v>0</v>
      </c>
      <c r="B79" s="272" t="s">
        <v>325</v>
      </c>
      <c r="C79" s="272"/>
      <c r="D79" s="272"/>
      <c r="E79" s="272"/>
      <c r="F79" s="272"/>
      <c r="G79" s="85">
        <v>62</v>
      </c>
      <c r="H79" s="46">
        <f>H18+H48</f>
        <v>8101650</v>
      </c>
      <c r="I79" s="46">
        <f>I18+I48</f>
        <v>128324</v>
      </c>
      <c r="J79" s="46">
        <f>J18+J48</f>
        <v>7973326</v>
      </c>
      <c r="K79" s="46">
        <f>K18+K48</f>
        <v>7548975</v>
      </c>
    </row>
    <row r="80" spans="1:11" ht="12.75">
      <c r="A80" s="84">
        <v>29</v>
      </c>
      <c r="B80" s="272" t="s">
        <v>326</v>
      </c>
      <c r="C80" s="272"/>
      <c r="D80" s="272"/>
      <c r="E80" s="272"/>
      <c r="F80" s="272"/>
      <c r="G80" s="85">
        <v>63</v>
      </c>
      <c r="H80" s="48"/>
      <c r="I80" s="48"/>
      <c r="J80" s="46">
        <f t="shared" si="0"/>
        <v>0</v>
      </c>
      <c r="K80" s="48"/>
    </row>
    <row r="81" spans="1:11" ht="12.75">
      <c r="A81" s="84">
        <v>0</v>
      </c>
      <c r="B81" s="272" t="s">
        <v>327</v>
      </c>
      <c r="C81" s="272"/>
      <c r="D81" s="272"/>
      <c r="E81" s="272"/>
      <c r="F81" s="272"/>
      <c r="G81" s="85">
        <v>64</v>
      </c>
      <c r="H81" s="46">
        <f>H79-H80</f>
        <v>8101650</v>
      </c>
      <c r="I81" s="46">
        <f>I79-I80</f>
        <v>128324</v>
      </c>
      <c r="J81" s="46">
        <f>J79-J80</f>
        <v>7973326</v>
      </c>
      <c r="K81" s="46">
        <f>K79-K80</f>
        <v>7548975</v>
      </c>
    </row>
    <row r="82" spans="1:11" ht="12.75">
      <c r="A82" s="84" t="s">
        <v>328</v>
      </c>
      <c r="B82" s="272" t="s">
        <v>329</v>
      </c>
      <c r="C82" s="272"/>
      <c r="D82" s="272"/>
      <c r="E82" s="272"/>
      <c r="F82" s="272"/>
      <c r="G82" s="85">
        <v>65</v>
      </c>
      <c r="H82" s="48"/>
      <c r="I82" s="48"/>
      <c r="J82" s="46">
        <f t="shared" si="0"/>
        <v>0</v>
      </c>
      <c r="K82" s="48"/>
    </row>
    <row r="83" spans="1:11" ht="12.75">
      <c r="A83" s="84">
        <v>0</v>
      </c>
      <c r="B83" s="272" t="s">
        <v>330</v>
      </c>
      <c r="C83" s="272"/>
      <c r="D83" s="272"/>
      <c r="E83" s="272"/>
      <c r="F83" s="272"/>
      <c r="G83" s="85">
        <v>66</v>
      </c>
      <c r="H83" s="46">
        <f>H81+H82</f>
        <v>8101650</v>
      </c>
      <c r="I83" s="46">
        <f>I81+I82</f>
        <v>128324</v>
      </c>
      <c r="J83" s="46">
        <f>J81+J82</f>
        <v>7973326</v>
      </c>
      <c r="K83" s="46">
        <f>K81+K82</f>
        <v>7548975</v>
      </c>
    </row>
    <row r="84" spans="1:11" ht="12.75">
      <c r="A84" s="51"/>
      <c r="B84" s="51"/>
      <c r="C84" s="51"/>
      <c r="D84" s="51"/>
      <c r="E84" s="51"/>
      <c r="F84" s="51"/>
      <c r="G84" s="51"/>
      <c r="H84" s="51"/>
      <c r="I84" s="51"/>
      <c r="J84" s="52"/>
      <c r="K84" s="51"/>
    </row>
    <row r="85" spans="1:11" ht="12.75">
      <c r="A85" s="282" t="s">
        <v>202</v>
      </c>
      <c r="B85" s="283" t="s">
        <v>203</v>
      </c>
      <c r="C85" s="284"/>
      <c r="D85" s="284"/>
      <c r="E85" s="284"/>
      <c r="F85" s="284"/>
      <c r="G85" s="287" t="s">
        <v>204</v>
      </c>
      <c r="H85" s="287"/>
      <c r="I85" s="287"/>
      <c r="J85" s="287" t="s">
        <v>205</v>
      </c>
      <c r="K85" s="287" t="s">
        <v>206</v>
      </c>
    </row>
    <row r="86" spans="1:11" ht="12.75">
      <c r="A86" s="282"/>
      <c r="B86" s="285"/>
      <c r="C86" s="286"/>
      <c r="D86" s="286"/>
      <c r="E86" s="286"/>
      <c r="F86" s="286"/>
      <c r="G86" s="275"/>
      <c r="H86" s="275"/>
      <c r="I86" s="275"/>
      <c r="J86" s="275"/>
      <c r="K86" s="275"/>
    </row>
    <row r="87" spans="1:11" ht="12.75">
      <c r="A87" s="88">
        <v>1</v>
      </c>
      <c r="B87" s="288">
        <v>2</v>
      </c>
      <c r="C87" s="289"/>
      <c r="D87" s="289"/>
      <c r="E87" s="289"/>
      <c r="F87" s="289"/>
      <c r="G87" s="89">
        <v>3</v>
      </c>
      <c r="H87" s="273"/>
      <c r="I87" s="273"/>
      <c r="J87" s="54">
        <v>4</v>
      </c>
      <c r="K87" s="54">
        <v>5</v>
      </c>
    </row>
    <row r="88" spans="1:11" ht="12.75">
      <c r="A88" s="90">
        <v>0</v>
      </c>
      <c r="B88" s="290" t="s">
        <v>331</v>
      </c>
      <c r="C88" s="290"/>
      <c r="D88" s="290"/>
      <c r="E88" s="290"/>
      <c r="F88" s="291"/>
      <c r="G88" s="91"/>
      <c r="H88" s="55"/>
      <c r="I88" s="56"/>
      <c r="J88" s="57"/>
      <c r="K88" s="58"/>
    </row>
    <row r="89" spans="1:11" ht="24.75" customHeight="1">
      <c r="A89" s="92">
        <v>0</v>
      </c>
      <c r="B89" s="281" t="s">
        <v>332</v>
      </c>
      <c r="C89" s="281"/>
      <c r="D89" s="281"/>
      <c r="E89" s="281"/>
      <c r="F89" s="281"/>
      <c r="G89" s="93">
        <v>101</v>
      </c>
      <c r="H89" s="59">
        <f>H90+H97+H98+H99+H103+H104-H105+H106-H111</f>
        <v>7948491</v>
      </c>
      <c r="I89" s="59">
        <f>I90+I97+I98+I99+I103+I104-I105+I106-I111</f>
        <v>0</v>
      </c>
      <c r="J89" s="59">
        <f>J90+J97+J98+J99+J103+J104-J105+J106-J111</f>
        <v>7948491</v>
      </c>
      <c r="K89" s="59">
        <f>K90+K97+K98+K99+K103+K104-K105+K106-K111</f>
        <v>7499774</v>
      </c>
    </row>
    <row r="90" spans="1:11" ht="12.75">
      <c r="A90" s="92">
        <v>30</v>
      </c>
      <c r="B90" s="281" t="s">
        <v>333</v>
      </c>
      <c r="C90" s="281"/>
      <c r="D90" s="281"/>
      <c r="E90" s="281"/>
      <c r="F90" s="281"/>
      <c r="G90" s="93">
        <v>102</v>
      </c>
      <c r="H90" s="59">
        <f>H91+H92+H93+H94+H95+H96</f>
        <v>1560000</v>
      </c>
      <c r="I90" s="59">
        <f>I91+I92+I93+I94+I95+I96</f>
        <v>0</v>
      </c>
      <c r="J90" s="59">
        <f>J91+J92+J93+J94+J95+J96</f>
        <v>1560000</v>
      </c>
      <c r="K90" s="59">
        <f>K91+K92+K93+K94+K95+K96</f>
        <v>1560000</v>
      </c>
    </row>
    <row r="91" spans="1:11" ht="12.75">
      <c r="A91" s="94">
        <v>300</v>
      </c>
      <c r="B91" s="280" t="s">
        <v>334</v>
      </c>
      <c r="C91" s="280"/>
      <c r="D91" s="280"/>
      <c r="E91" s="280"/>
      <c r="F91" s="280"/>
      <c r="G91" s="95">
        <v>103</v>
      </c>
      <c r="H91" s="60">
        <v>1560000</v>
      </c>
      <c r="I91" s="60"/>
      <c r="J91" s="59">
        <f aca="true" t="shared" si="1" ref="J91:J153">H91-I91</f>
        <v>1560000</v>
      </c>
      <c r="K91" s="61">
        <v>1560000</v>
      </c>
    </row>
    <row r="92" spans="1:11" ht="12.75">
      <c r="A92" s="94">
        <v>302</v>
      </c>
      <c r="B92" s="280" t="s">
        <v>335</v>
      </c>
      <c r="C92" s="280"/>
      <c r="D92" s="280"/>
      <c r="E92" s="280"/>
      <c r="F92" s="280"/>
      <c r="G92" s="95">
        <v>104</v>
      </c>
      <c r="H92" s="60"/>
      <c r="I92" s="60"/>
      <c r="J92" s="59">
        <f t="shared" si="1"/>
        <v>0</v>
      </c>
      <c r="K92" s="61"/>
    </row>
    <row r="93" spans="1:11" ht="12.75">
      <c r="A93" s="94">
        <v>303</v>
      </c>
      <c r="B93" s="280" t="s">
        <v>336</v>
      </c>
      <c r="C93" s="280"/>
      <c r="D93" s="280"/>
      <c r="E93" s="280"/>
      <c r="F93" s="280"/>
      <c r="G93" s="95">
        <v>105</v>
      </c>
      <c r="H93" s="60"/>
      <c r="I93" s="60"/>
      <c r="J93" s="59">
        <f t="shared" si="1"/>
        <v>0</v>
      </c>
      <c r="K93" s="61"/>
    </row>
    <row r="94" spans="1:11" ht="12.75">
      <c r="A94" s="94">
        <v>304</v>
      </c>
      <c r="B94" s="280" t="s">
        <v>337</v>
      </c>
      <c r="C94" s="280"/>
      <c r="D94" s="280"/>
      <c r="E94" s="280"/>
      <c r="F94" s="280"/>
      <c r="G94" s="95">
        <v>106</v>
      </c>
      <c r="H94" s="60"/>
      <c r="I94" s="60"/>
      <c r="J94" s="59">
        <f t="shared" si="1"/>
        <v>0</v>
      </c>
      <c r="K94" s="61"/>
    </row>
    <row r="95" spans="1:11" ht="12.75">
      <c r="A95" s="94">
        <v>305</v>
      </c>
      <c r="B95" s="280" t="s">
        <v>338</v>
      </c>
      <c r="C95" s="280"/>
      <c r="D95" s="280"/>
      <c r="E95" s="280"/>
      <c r="F95" s="280"/>
      <c r="G95" s="95">
        <v>107</v>
      </c>
      <c r="H95" s="60"/>
      <c r="I95" s="60"/>
      <c r="J95" s="59">
        <f t="shared" si="1"/>
        <v>0</v>
      </c>
      <c r="K95" s="61"/>
    </row>
    <row r="96" spans="1:11" ht="12.75">
      <c r="A96" s="94">
        <v>306</v>
      </c>
      <c r="B96" s="280" t="s">
        <v>339</v>
      </c>
      <c r="C96" s="280"/>
      <c r="D96" s="280"/>
      <c r="E96" s="280"/>
      <c r="F96" s="280"/>
      <c r="G96" s="95">
        <v>108</v>
      </c>
      <c r="H96" s="60"/>
      <c r="I96" s="60"/>
      <c r="J96" s="59">
        <f t="shared" si="1"/>
        <v>0</v>
      </c>
      <c r="K96" s="61"/>
    </row>
    <row r="97" spans="1:11" ht="12.75">
      <c r="A97" s="92">
        <v>31</v>
      </c>
      <c r="B97" s="281" t="s">
        <v>340</v>
      </c>
      <c r="C97" s="281"/>
      <c r="D97" s="281"/>
      <c r="E97" s="281"/>
      <c r="F97" s="281"/>
      <c r="G97" s="93">
        <v>109</v>
      </c>
      <c r="H97" s="59"/>
      <c r="I97" s="59"/>
      <c r="J97" s="59">
        <f t="shared" si="1"/>
        <v>0</v>
      </c>
      <c r="K97" s="62"/>
    </row>
    <row r="98" spans="1:11" ht="12.75">
      <c r="A98" s="92" t="s">
        <v>341</v>
      </c>
      <c r="B98" s="281" t="s">
        <v>342</v>
      </c>
      <c r="C98" s="281"/>
      <c r="D98" s="281"/>
      <c r="E98" s="281"/>
      <c r="F98" s="281"/>
      <c r="G98" s="93">
        <v>110</v>
      </c>
      <c r="H98" s="59"/>
      <c r="I98" s="59"/>
      <c r="J98" s="59">
        <f t="shared" si="1"/>
        <v>0</v>
      </c>
      <c r="K98" s="62"/>
    </row>
    <row r="99" spans="1:11" ht="12.75">
      <c r="A99" s="92" t="s">
        <v>343</v>
      </c>
      <c r="B99" s="281" t="s">
        <v>344</v>
      </c>
      <c r="C99" s="281"/>
      <c r="D99" s="281"/>
      <c r="E99" s="281"/>
      <c r="F99" s="281"/>
      <c r="G99" s="93">
        <v>111</v>
      </c>
      <c r="H99" s="59">
        <f>H100+H101+H102</f>
        <v>256000</v>
      </c>
      <c r="I99" s="59">
        <f>I100+I101+I102</f>
        <v>0</v>
      </c>
      <c r="J99" s="59">
        <f>J100+J101+J102</f>
        <v>256000</v>
      </c>
      <c r="K99" s="59">
        <f>K100+K101+K102</f>
        <v>256000</v>
      </c>
    </row>
    <row r="100" spans="1:11" ht="12.75">
      <c r="A100" s="94">
        <v>322</v>
      </c>
      <c r="B100" s="280" t="s">
        <v>345</v>
      </c>
      <c r="C100" s="280"/>
      <c r="D100" s="280"/>
      <c r="E100" s="280"/>
      <c r="F100" s="280"/>
      <c r="G100" s="95">
        <v>112</v>
      </c>
      <c r="H100" s="60">
        <v>256000</v>
      </c>
      <c r="I100" s="60"/>
      <c r="J100" s="59">
        <f t="shared" si="1"/>
        <v>256000</v>
      </c>
      <c r="K100" s="61">
        <v>256000</v>
      </c>
    </row>
    <row r="101" spans="1:11" ht="12.75">
      <c r="A101" s="94">
        <v>323</v>
      </c>
      <c r="B101" s="280" t="s">
        <v>346</v>
      </c>
      <c r="C101" s="280"/>
      <c r="D101" s="280"/>
      <c r="E101" s="280"/>
      <c r="F101" s="280"/>
      <c r="G101" s="95">
        <v>113</v>
      </c>
      <c r="H101" s="60"/>
      <c r="I101" s="60"/>
      <c r="J101" s="59">
        <f t="shared" si="1"/>
        <v>0</v>
      </c>
      <c r="K101" s="61"/>
    </row>
    <row r="102" spans="1:11" ht="12.75">
      <c r="A102" s="94">
        <v>329</v>
      </c>
      <c r="B102" s="280" t="s">
        <v>347</v>
      </c>
      <c r="C102" s="280"/>
      <c r="D102" s="280"/>
      <c r="E102" s="280"/>
      <c r="F102" s="280"/>
      <c r="G102" s="95">
        <v>114</v>
      </c>
      <c r="H102" s="60"/>
      <c r="I102" s="60"/>
      <c r="J102" s="59">
        <f t="shared" si="1"/>
        <v>0</v>
      </c>
      <c r="K102" s="61"/>
    </row>
    <row r="103" spans="1:11" ht="12.75">
      <c r="A103" s="92" t="s">
        <v>348</v>
      </c>
      <c r="B103" s="281" t="s">
        <v>349</v>
      </c>
      <c r="C103" s="281"/>
      <c r="D103" s="281"/>
      <c r="E103" s="281"/>
      <c r="F103" s="281"/>
      <c r="G103" s="93">
        <v>115</v>
      </c>
      <c r="H103" s="59">
        <v>30640</v>
      </c>
      <c r="I103" s="59"/>
      <c r="J103" s="59">
        <f t="shared" si="1"/>
        <v>30640</v>
      </c>
      <c r="K103" s="62">
        <v>30640</v>
      </c>
    </row>
    <row r="104" spans="1:11" ht="12.75">
      <c r="A104" s="92">
        <v>332</v>
      </c>
      <c r="B104" s="281" t="s">
        <v>350</v>
      </c>
      <c r="C104" s="281"/>
      <c r="D104" s="281"/>
      <c r="E104" s="281"/>
      <c r="F104" s="281"/>
      <c r="G104" s="93">
        <v>116</v>
      </c>
      <c r="H104" s="59"/>
      <c r="I104" s="59"/>
      <c r="J104" s="59">
        <f t="shared" si="1"/>
        <v>0</v>
      </c>
      <c r="K104" s="62"/>
    </row>
    <row r="105" spans="1:11" ht="23.25" customHeight="1">
      <c r="A105" s="92">
        <v>333</v>
      </c>
      <c r="B105" s="281" t="s">
        <v>351</v>
      </c>
      <c r="C105" s="281"/>
      <c r="D105" s="281"/>
      <c r="E105" s="281"/>
      <c r="F105" s="281"/>
      <c r="G105" s="93">
        <v>117</v>
      </c>
      <c r="H105" s="59"/>
      <c r="I105" s="59"/>
      <c r="J105" s="59">
        <f t="shared" si="1"/>
        <v>0</v>
      </c>
      <c r="K105" s="62"/>
    </row>
    <row r="106" spans="1:11" ht="12.75">
      <c r="A106" s="92">
        <v>34</v>
      </c>
      <c r="B106" s="281" t="s">
        <v>352</v>
      </c>
      <c r="C106" s="281"/>
      <c r="D106" s="281"/>
      <c r="E106" s="281"/>
      <c r="F106" s="281"/>
      <c r="G106" s="93">
        <v>118</v>
      </c>
      <c r="H106" s="59">
        <f>H107+H108+H109+H110</f>
        <v>6101851</v>
      </c>
      <c r="I106" s="59">
        <f>I107+I108+I109+I110</f>
        <v>0</v>
      </c>
      <c r="J106" s="59">
        <f>J107+J108+J109+J110</f>
        <v>6101851</v>
      </c>
      <c r="K106" s="59">
        <f>K107+K108+K109+K110</f>
        <v>5653134</v>
      </c>
    </row>
    <row r="107" spans="1:11" ht="12.75">
      <c r="A107" s="94">
        <v>340</v>
      </c>
      <c r="B107" s="280" t="s">
        <v>353</v>
      </c>
      <c r="C107" s="280"/>
      <c r="D107" s="280"/>
      <c r="E107" s="280"/>
      <c r="F107" s="280"/>
      <c r="G107" s="95">
        <v>119</v>
      </c>
      <c r="H107" s="60">
        <v>5342933</v>
      </c>
      <c r="I107" s="60"/>
      <c r="J107" s="59">
        <f t="shared" si="1"/>
        <v>5342933</v>
      </c>
      <c r="K107" s="61">
        <v>4906916</v>
      </c>
    </row>
    <row r="108" spans="1:11" ht="12.75">
      <c r="A108" s="94">
        <v>341</v>
      </c>
      <c r="B108" s="280" t="s">
        <v>354</v>
      </c>
      <c r="C108" s="280"/>
      <c r="D108" s="280"/>
      <c r="E108" s="280"/>
      <c r="F108" s="280"/>
      <c r="G108" s="95">
        <v>120</v>
      </c>
      <c r="H108" s="60">
        <v>758918</v>
      </c>
      <c r="I108" s="60"/>
      <c r="J108" s="59">
        <f t="shared" si="1"/>
        <v>758918</v>
      </c>
      <c r="K108" s="61">
        <v>746218</v>
      </c>
    </row>
    <row r="109" spans="1:11" ht="12.75">
      <c r="A109" s="94">
        <v>342</v>
      </c>
      <c r="B109" s="280" t="s">
        <v>415</v>
      </c>
      <c r="C109" s="280"/>
      <c r="D109" s="280"/>
      <c r="E109" s="280"/>
      <c r="F109" s="280"/>
      <c r="G109" s="95">
        <v>121</v>
      </c>
      <c r="H109" s="60"/>
      <c r="I109" s="60"/>
      <c r="J109" s="59">
        <f t="shared" si="1"/>
        <v>0</v>
      </c>
      <c r="K109" s="61"/>
    </row>
    <row r="110" spans="1:11" ht="12.75">
      <c r="A110" s="94">
        <v>343</v>
      </c>
      <c r="B110" s="280" t="s">
        <v>416</v>
      </c>
      <c r="C110" s="280"/>
      <c r="D110" s="280"/>
      <c r="E110" s="280"/>
      <c r="F110" s="280"/>
      <c r="G110" s="95">
        <v>122</v>
      </c>
      <c r="H110" s="60"/>
      <c r="I110" s="60"/>
      <c r="J110" s="59">
        <f t="shared" si="1"/>
        <v>0</v>
      </c>
      <c r="K110" s="61"/>
    </row>
    <row r="111" spans="1:11" ht="12.75">
      <c r="A111" s="92">
        <v>35</v>
      </c>
      <c r="B111" s="281" t="s">
        <v>417</v>
      </c>
      <c r="C111" s="281"/>
      <c r="D111" s="281"/>
      <c r="E111" s="281"/>
      <c r="F111" s="281"/>
      <c r="G111" s="93">
        <v>123</v>
      </c>
      <c r="H111" s="59">
        <f>H112+H113</f>
        <v>0</v>
      </c>
      <c r="I111" s="59">
        <f>I112+I113</f>
        <v>0</v>
      </c>
      <c r="J111" s="59">
        <f>J112+J113</f>
        <v>0</v>
      </c>
      <c r="K111" s="59">
        <f>K112+K113</f>
        <v>0</v>
      </c>
    </row>
    <row r="112" spans="1:11" ht="12.75">
      <c r="A112" s="94">
        <v>350</v>
      </c>
      <c r="B112" s="280" t="s">
        <v>418</v>
      </c>
      <c r="C112" s="280"/>
      <c r="D112" s="280"/>
      <c r="E112" s="280"/>
      <c r="F112" s="280"/>
      <c r="G112" s="95">
        <v>124</v>
      </c>
      <c r="H112" s="60"/>
      <c r="I112" s="60"/>
      <c r="J112" s="59">
        <f t="shared" si="1"/>
        <v>0</v>
      </c>
      <c r="K112" s="61"/>
    </row>
    <row r="113" spans="1:11" ht="12.75">
      <c r="A113" s="94">
        <v>351</v>
      </c>
      <c r="B113" s="280" t="s">
        <v>419</v>
      </c>
      <c r="C113" s="280"/>
      <c r="D113" s="280"/>
      <c r="E113" s="280"/>
      <c r="F113" s="280"/>
      <c r="G113" s="95">
        <v>125</v>
      </c>
      <c r="H113" s="60"/>
      <c r="I113" s="60"/>
      <c r="J113" s="59">
        <f t="shared" si="1"/>
        <v>0</v>
      </c>
      <c r="K113" s="61"/>
    </row>
    <row r="114" spans="1:11" ht="21.75" customHeight="1">
      <c r="A114" s="92">
        <v>40</v>
      </c>
      <c r="B114" s="281" t="s">
        <v>420</v>
      </c>
      <c r="C114" s="281"/>
      <c r="D114" s="281"/>
      <c r="E114" s="281"/>
      <c r="F114" s="281"/>
      <c r="G114" s="93">
        <v>126</v>
      </c>
      <c r="H114" s="59">
        <f>H115+H116+H117+H118+H119+H120+H121+H122</f>
        <v>0</v>
      </c>
      <c r="I114" s="59">
        <f>I115+I116+I117+I118+I119+I120+I121+I122</f>
        <v>0</v>
      </c>
      <c r="J114" s="59">
        <f>J115+J116+J117+J118+J119+J120+J121+J122</f>
        <v>0</v>
      </c>
      <c r="K114" s="59">
        <f>K115+K116+K117+K118+K119+K120+K121+K122</f>
        <v>0</v>
      </c>
    </row>
    <row r="115" spans="1:11" ht="12.75">
      <c r="A115" s="94">
        <v>400</v>
      </c>
      <c r="B115" s="280" t="s">
        <v>421</v>
      </c>
      <c r="C115" s="280"/>
      <c r="D115" s="280"/>
      <c r="E115" s="280"/>
      <c r="F115" s="280"/>
      <c r="G115" s="95">
        <v>127</v>
      </c>
      <c r="H115" s="60"/>
      <c r="I115" s="60"/>
      <c r="J115" s="59">
        <f t="shared" si="1"/>
        <v>0</v>
      </c>
      <c r="K115" s="61"/>
    </row>
    <row r="116" spans="1:11" ht="12.75">
      <c r="A116" s="94">
        <v>401</v>
      </c>
      <c r="B116" s="280" t="s">
        <v>422</v>
      </c>
      <c r="C116" s="280"/>
      <c r="D116" s="280"/>
      <c r="E116" s="280"/>
      <c r="F116" s="280"/>
      <c r="G116" s="95">
        <v>128</v>
      </c>
      <c r="H116" s="60"/>
      <c r="I116" s="60"/>
      <c r="J116" s="59">
        <f t="shared" si="1"/>
        <v>0</v>
      </c>
      <c r="K116" s="61"/>
    </row>
    <row r="117" spans="1:11" ht="12.75">
      <c r="A117" s="94">
        <v>402</v>
      </c>
      <c r="B117" s="280" t="s">
        <v>423</v>
      </c>
      <c r="C117" s="280"/>
      <c r="D117" s="280"/>
      <c r="E117" s="280"/>
      <c r="F117" s="280"/>
      <c r="G117" s="95">
        <v>129</v>
      </c>
      <c r="H117" s="60"/>
      <c r="I117" s="60"/>
      <c r="J117" s="59">
        <f t="shared" si="1"/>
        <v>0</v>
      </c>
      <c r="K117" s="61"/>
    </row>
    <row r="118" spans="1:11" ht="12.75">
      <c r="A118" s="94">
        <v>403</v>
      </c>
      <c r="B118" s="280" t="s">
        <v>424</v>
      </c>
      <c r="C118" s="280"/>
      <c r="D118" s="280"/>
      <c r="E118" s="280"/>
      <c r="F118" s="280"/>
      <c r="G118" s="95">
        <v>130</v>
      </c>
      <c r="H118" s="60"/>
      <c r="I118" s="60"/>
      <c r="J118" s="59">
        <f t="shared" si="1"/>
        <v>0</v>
      </c>
      <c r="K118" s="61"/>
    </row>
    <row r="119" spans="1:11" ht="12.75">
      <c r="A119" s="94">
        <v>404</v>
      </c>
      <c r="B119" s="280" t="s">
        <v>425</v>
      </c>
      <c r="C119" s="280"/>
      <c r="D119" s="280"/>
      <c r="E119" s="280"/>
      <c r="F119" s="280"/>
      <c r="G119" s="95">
        <v>131</v>
      </c>
      <c r="H119" s="60"/>
      <c r="I119" s="60"/>
      <c r="J119" s="59">
        <f t="shared" si="1"/>
        <v>0</v>
      </c>
      <c r="K119" s="61"/>
    </row>
    <row r="120" spans="1:11" ht="12.75">
      <c r="A120" s="94">
        <v>407</v>
      </c>
      <c r="B120" s="280" t="s">
        <v>426</v>
      </c>
      <c r="C120" s="280"/>
      <c r="D120" s="280"/>
      <c r="E120" s="280"/>
      <c r="F120" s="280"/>
      <c r="G120" s="95">
        <v>132</v>
      </c>
      <c r="H120" s="60"/>
      <c r="I120" s="60"/>
      <c r="J120" s="59">
        <f t="shared" si="1"/>
        <v>0</v>
      </c>
      <c r="K120" s="61"/>
    </row>
    <row r="121" spans="1:11" ht="12.75">
      <c r="A121" s="94">
        <v>408</v>
      </c>
      <c r="B121" s="280" t="s">
        <v>427</v>
      </c>
      <c r="C121" s="280"/>
      <c r="D121" s="280"/>
      <c r="E121" s="280"/>
      <c r="F121" s="280"/>
      <c r="G121" s="95">
        <v>133</v>
      </c>
      <c r="H121" s="60"/>
      <c r="I121" s="60"/>
      <c r="J121" s="59">
        <f t="shared" si="1"/>
        <v>0</v>
      </c>
      <c r="K121" s="61"/>
    </row>
    <row r="122" spans="1:11" ht="12.75">
      <c r="A122" s="94">
        <v>409</v>
      </c>
      <c r="B122" s="280" t="s">
        <v>428</v>
      </c>
      <c r="C122" s="280"/>
      <c r="D122" s="280"/>
      <c r="E122" s="280"/>
      <c r="F122" s="280"/>
      <c r="G122" s="95">
        <v>134</v>
      </c>
      <c r="H122" s="60"/>
      <c r="I122" s="60"/>
      <c r="J122" s="59">
        <f t="shared" si="1"/>
        <v>0</v>
      </c>
      <c r="K122" s="61"/>
    </row>
    <row r="123" spans="1:11" ht="12.75">
      <c r="A123" s="92">
        <v>0</v>
      </c>
      <c r="B123" s="281" t="s">
        <v>429</v>
      </c>
      <c r="C123" s="281"/>
      <c r="D123" s="281"/>
      <c r="E123" s="281"/>
      <c r="F123" s="281"/>
      <c r="G123" s="93">
        <v>135</v>
      </c>
      <c r="H123" s="59">
        <f>H124+H132</f>
        <v>24835</v>
      </c>
      <c r="I123" s="59">
        <f>I124+I132</f>
        <v>0</v>
      </c>
      <c r="J123" s="59">
        <f>J124+J132</f>
        <v>24835</v>
      </c>
      <c r="K123" s="59">
        <f>K124+K132</f>
        <v>49201</v>
      </c>
    </row>
    <row r="124" spans="1:11" ht="12.75">
      <c r="A124" s="92">
        <v>41</v>
      </c>
      <c r="B124" s="281" t="s">
        <v>430</v>
      </c>
      <c r="C124" s="281"/>
      <c r="D124" s="281"/>
      <c r="E124" s="281"/>
      <c r="F124" s="281"/>
      <c r="G124" s="93">
        <v>136</v>
      </c>
      <c r="H124" s="59">
        <f>H125+H126+H127+H128+H129+H130+H131</f>
        <v>0</v>
      </c>
      <c r="I124" s="59">
        <f>I125+I126+I127+I128+I129+I130+I131</f>
        <v>0</v>
      </c>
      <c r="J124" s="59">
        <f>J125+J126+J127+J128+J129+J130+J131</f>
        <v>0</v>
      </c>
      <c r="K124" s="59">
        <f>K125+K126+K127+K128+K129+K130+K131</f>
        <v>0</v>
      </c>
    </row>
    <row r="125" spans="1:11" ht="12.75">
      <c r="A125" s="94">
        <v>410</v>
      </c>
      <c r="B125" s="280" t="s">
        <v>431</v>
      </c>
      <c r="C125" s="280"/>
      <c r="D125" s="280"/>
      <c r="E125" s="280"/>
      <c r="F125" s="280"/>
      <c r="G125" s="95">
        <v>137</v>
      </c>
      <c r="H125" s="60"/>
      <c r="I125" s="60"/>
      <c r="J125" s="59">
        <f t="shared" si="1"/>
        <v>0</v>
      </c>
      <c r="K125" s="61"/>
    </row>
    <row r="126" spans="1:11" ht="12.75">
      <c r="A126" s="94">
        <v>411</v>
      </c>
      <c r="B126" s="280" t="s">
        <v>432</v>
      </c>
      <c r="C126" s="280"/>
      <c r="D126" s="280"/>
      <c r="E126" s="280"/>
      <c r="F126" s="280"/>
      <c r="G126" s="95">
        <v>138</v>
      </c>
      <c r="H126" s="60"/>
      <c r="I126" s="60"/>
      <c r="J126" s="59">
        <f t="shared" si="1"/>
        <v>0</v>
      </c>
      <c r="K126" s="61"/>
    </row>
    <row r="127" spans="1:11" ht="12.75">
      <c r="A127" s="94">
        <v>412</v>
      </c>
      <c r="B127" s="280" t="s">
        <v>433</v>
      </c>
      <c r="C127" s="280"/>
      <c r="D127" s="280"/>
      <c r="E127" s="280"/>
      <c r="F127" s="280"/>
      <c r="G127" s="95">
        <v>139</v>
      </c>
      <c r="H127" s="60"/>
      <c r="I127" s="60"/>
      <c r="J127" s="59">
        <f t="shared" si="1"/>
        <v>0</v>
      </c>
      <c r="K127" s="61"/>
    </row>
    <row r="128" spans="1:11" ht="12.75">
      <c r="A128" s="94" t="s">
        <v>434</v>
      </c>
      <c r="B128" s="280" t="s">
        <v>435</v>
      </c>
      <c r="C128" s="280"/>
      <c r="D128" s="280"/>
      <c r="E128" s="280"/>
      <c r="F128" s="280"/>
      <c r="G128" s="95">
        <v>140</v>
      </c>
      <c r="H128" s="60"/>
      <c r="I128" s="60"/>
      <c r="J128" s="59">
        <f t="shared" si="1"/>
        <v>0</v>
      </c>
      <c r="K128" s="61"/>
    </row>
    <row r="129" spans="1:11" ht="12.75">
      <c r="A129" s="94" t="s">
        <v>436</v>
      </c>
      <c r="B129" s="280" t="s">
        <v>437</v>
      </c>
      <c r="C129" s="280"/>
      <c r="D129" s="280"/>
      <c r="E129" s="280"/>
      <c r="F129" s="280"/>
      <c r="G129" s="95">
        <v>141</v>
      </c>
      <c r="H129" s="60"/>
      <c r="I129" s="60"/>
      <c r="J129" s="59">
        <f t="shared" si="1"/>
        <v>0</v>
      </c>
      <c r="K129" s="61"/>
    </row>
    <row r="130" spans="1:11" ht="12.75">
      <c r="A130" s="94">
        <v>417</v>
      </c>
      <c r="B130" s="280" t="s">
        <v>438</v>
      </c>
      <c r="C130" s="280"/>
      <c r="D130" s="280"/>
      <c r="E130" s="280"/>
      <c r="F130" s="280"/>
      <c r="G130" s="95">
        <v>142</v>
      </c>
      <c r="H130" s="60"/>
      <c r="I130" s="60"/>
      <c r="J130" s="59">
        <f t="shared" si="1"/>
        <v>0</v>
      </c>
      <c r="K130" s="61"/>
    </row>
    <row r="131" spans="1:11" ht="12.75">
      <c r="A131" s="94">
        <v>419</v>
      </c>
      <c r="B131" s="280" t="s">
        <v>439</v>
      </c>
      <c r="C131" s="280"/>
      <c r="D131" s="280"/>
      <c r="E131" s="280"/>
      <c r="F131" s="280"/>
      <c r="G131" s="95">
        <v>143</v>
      </c>
      <c r="H131" s="60"/>
      <c r="I131" s="60"/>
      <c r="J131" s="59">
        <f t="shared" si="1"/>
        <v>0</v>
      </c>
      <c r="K131" s="61"/>
    </row>
    <row r="132" spans="1:11" ht="24" customHeight="1">
      <c r="A132" s="92" t="s">
        <v>440</v>
      </c>
      <c r="B132" s="281" t="s">
        <v>441</v>
      </c>
      <c r="C132" s="281"/>
      <c r="D132" s="281"/>
      <c r="E132" s="281"/>
      <c r="F132" s="281"/>
      <c r="G132" s="93">
        <v>144</v>
      </c>
      <c r="H132" s="59">
        <f>H133+H138+H144+H145+H146+H147+H148+H149+H150+H151</f>
        <v>24835</v>
      </c>
      <c r="I132" s="59">
        <f>I133+I138+I144+I145+I146+I147+I148+I149+I150+I151</f>
        <v>0</v>
      </c>
      <c r="J132" s="59">
        <f>J133+J138+J144+J145+J146+J147+J148+J149+J150+J151</f>
        <v>24835</v>
      </c>
      <c r="K132" s="59">
        <f>K133+K138+K144+K145+K146+K147+K148+K149+K150+K151</f>
        <v>49201</v>
      </c>
    </row>
    <row r="133" spans="1:11" ht="12.75">
      <c r="A133" s="94">
        <v>42</v>
      </c>
      <c r="B133" s="280" t="s">
        <v>442</v>
      </c>
      <c r="C133" s="280"/>
      <c r="D133" s="280"/>
      <c r="E133" s="280"/>
      <c r="F133" s="280"/>
      <c r="G133" s="95">
        <v>145</v>
      </c>
      <c r="H133" s="60">
        <f>H134+H135+H136+H137</f>
        <v>0</v>
      </c>
      <c r="I133" s="60">
        <f>I134+I135+I136+I137</f>
        <v>0</v>
      </c>
      <c r="J133" s="60">
        <f>J134+J135+J136+J137</f>
        <v>0</v>
      </c>
      <c r="K133" s="60">
        <f>K134+K135+K136+K137</f>
        <v>0</v>
      </c>
    </row>
    <row r="134" spans="1:11" ht="12.75">
      <c r="A134" s="94" t="s">
        <v>443</v>
      </c>
      <c r="B134" s="280" t="s">
        <v>444</v>
      </c>
      <c r="C134" s="280"/>
      <c r="D134" s="280"/>
      <c r="E134" s="280"/>
      <c r="F134" s="280"/>
      <c r="G134" s="95">
        <v>146</v>
      </c>
      <c r="H134" s="63"/>
      <c r="I134" s="63"/>
      <c r="J134" s="59">
        <f t="shared" si="1"/>
        <v>0</v>
      </c>
      <c r="K134" s="61"/>
    </row>
    <row r="135" spans="1:11" ht="24" customHeight="1">
      <c r="A135" s="94" t="s">
        <v>445</v>
      </c>
      <c r="B135" s="280" t="s">
        <v>446</v>
      </c>
      <c r="C135" s="280"/>
      <c r="D135" s="280"/>
      <c r="E135" s="280"/>
      <c r="F135" s="280"/>
      <c r="G135" s="95">
        <v>147</v>
      </c>
      <c r="H135" s="60"/>
      <c r="I135" s="60"/>
      <c r="J135" s="59">
        <f t="shared" si="1"/>
        <v>0</v>
      </c>
      <c r="K135" s="61"/>
    </row>
    <row r="136" spans="1:11" ht="12.75">
      <c r="A136" s="94">
        <v>426</v>
      </c>
      <c r="B136" s="280" t="s">
        <v>447</v>
      </c>
      <c r="C136" s="280"/>
      <c r="D136" s="280"/>
      <c r="E136" s="280"/>
      <c r="F136" s="280"/>
      <c r="G136" s="95">
        <v>148</v>
      </c>
      <c r="H136" s="60"/>
      <c r="I136" s="60"/>
      <c r="J136" s="59">
        <f t="shared" si="1"/>
        <v>0</v>
      </c>
      <c r="K136" s="61"/>
    </row>
    <row r="137" spans="1:11" ht="12.75">
      <c r="A137" s="94">
        <v>429</v>
      </c>
      <c r="B137" s="280" t="s">
        <v>448</v>
      </c>
      <c r="C137" s="280"/>
      <c r="D137" s="280"/>
      <c r="E137" s="280"/>
      <c r="F137" s="280"/>
      <c r="G137" s="95">
        <v>149</v>
      </c>
      <c r="H137" s="60"/>
      <c r="I137" s="60"/>
      <c r="J137" s="59">
        <f t="shared" si="1"/>
        <v>0</v>
      </c>
      <c r="K137" s="61"/>
    </row>
    <row r="138" spans="1:11" ht="12.75">
      <c r="A138" s="94">
        <v>43</v>
      </c>
      <c r="B138" s="280" t="s">
        <v>449</v>
      </c>
      <c r="C138" s="280"/>
      <c r="D138" s="280"/>
      <c r="E138" s="280"/>
      <c r="F138" s="280"/>
      <c r="G138" s="95">
        <v>150</v>
      </c>
      <c r="H138" s="60">
        <f>H139+H140+H141+H142+H143</f>
        <v>4078</v>
      </c>
      <c r="I138" s="60">
        <f>I139+I140+I141+I142+I143</f>
        <v>0</v>
      </c>
      <c r="J138" s="60">
        <f>J139+J140+J141+J142+J143</f>
        <v>4078</v>
      </c>
      <c r="K138" s="60">
        <f>K139+K140+K141+K142+K143</f>
        <v>33639</v>
      </c>
    </row>
    <row r="139" spans="1:11" ht="12.75">
      <c r="A139" s="94">
        <v>430</v>
      </c>
      <c r="B139" s="280" t="s">
        <v>450</v>
      </c>
      <c r="C139" s="280"/>
      <c r="D139" s="280"/>
      <c r="E139" s="280"/>
      <c r="F139" s="280"/>
      <c r="G139" s="95">
        <v>151</v>
      </c>
      <c r="H139" s="60"/>
      <c r="I139" s="60"/>
      <c r="J139" s="59">
        <f t="shared" si="1"/>
        <v>0</v>
      </c>
      <c r="K139" s="61"/>
    </row>
    <row r="140" spans="1:11" ht="12.75">
      <c r="A140" s="94">
        <v>431</v>
      </c>
      <c r="B140" s="280" t="s">
        <v>451</v>
      </c>
      <c r="C140" s="280"/>
      <c r="D140" s="280"/>
      <c r="E140" s="280"/>
      <c r="F140" s="280"/>
      <c r="G140" s="95">
        <v>152</v>
      </c>
      <c r="H140" s="60"/>
      <c r="I140" s="60"/>
      <c r="J140" s="59">
        <f t="shared" si="1"/>
        <v>0</v>
      </c>
      <c r="K140" s="61"/>
    </row>
    <row r="141" spans="1:11" ht="12.75">
      <c r="A141" s="94" t="s">
        <v>452</v>
      </c>
      <c r="B141" s="280" t="s">
        <v>453</v>
      </c>
      <c r="C141" s="280"/>
      <c r="D141" s="280"/>
      <c r="E141" s="280"/>
      <c r="F141" s="280"/>
      <c r="G141" s="95">
        <v>153</v>
      </c>
      <c r="H141" s="60">
        <v>4078</v>
      </c>
      <c r="I141" s="60"/>
      <c r="J141" s="59">
        <f t="shared" si="1"/>
        <v>4078</v>
      </c>
      <c r="K141" s="61">
        <v>2789</v>
      </c>
    </row>
    <row r="142" spans="1:11" ht="12.75">
      <c r="A142" s="94">
        <v>435</v>
      </c>
      <c r="B142" s="280" t="s">
        <v>454</v>
      </c>
      <c r="C142" s="280"/>
      <c r="D142" s="280"/>
      <c r="E142" s="280"/>
      <c r="F142" s="280"/>
      <c r="G142" s="95">
        <v>154</v>
      </c>
      <c r="H142" s="60"/>
      <c r="I142" s="60"/>
      <c r="J142" s="59">
        <f t="shared" si="1"/>
        <v>0</v>
      </c>
      <c r="K142" s="61">
        <v>0</v>
      </c>
    </row>
    <row r="143" spans="1:11" ht="12.75">
      <c r="A143" s="94">
        <v>439</v>
      </c>
      <c r="B143" s="280" t="s">
        <v>455</v>
      </c>
      <c r="C143" s="280"/>
      <c r="D143" s="280"/>
      <c r="E143" s="280"/>
      <c r="F143" s="280"/>
      <c r="G143" s="95">
        <v>155</v>
      </c>
      <c r="H143" s="60"/>
      <c r="I143" s="60"/>
      <c r="J143" s="59">
        <f t="shared" si="1"/>
        <v>0</v>
      </c>
      <c r="K143" s="61">
        <v>30850</v>
      </c>
    </row>
    <row r="144" spans="1:11" ht="12.75">
      <c r="A144" s="94" t="s">
        <v>456</v>
      </c>
      <c r="B144" s="280" t="s">
        <v>457</v>
      </c>
      <c r="C144" s="280"/>
      <c r="D144" s="280"/>
      <c r="E144" s="280"/>
      <c r="F144" s="280"/>
      <c r="G144" s="95">
        <v>156</v>
      </c>
      <c r="H144" s="60"/>
      <c r="I144" s="60"/>
      <c r="J144" s="59">
        <f t="shared" si="1"/>
        <v>0</v>
      </c>
      <c r="K144" s="61"/>
    </row>
    <row r="145" spans="1:11" ht="12.75">
      <c r="A145" s="94" t="s">
        <v>458</v>
      </c>
      <c r="B145" s="280" t="s">
        <v>459</v>
      </c>
      <c r="C145" s="280"/>
      <c r="D145" s="280"/>
      <c r="E145" s="280"/>
      <c r="F145" s="280"/>
      <c r="G145" s="95">
        <v>157</v>
      </c>
      <c r="H145" s="60">
        <v>285</v>
      </c>
      <c r="I145" s="60"/>
      <c r="J145" s="59">
        <f t="shared" si="1"/>
        <v>285</v>
      </c>
      <c r="K145" s="61">
        <v>402</v>
      </c>
    </row>
    <row r="146" spans="1:11" ht="12.75">
      <c r="A146" s="94" t="s">
        <v>460</v>
      </c>
      <c r="B146" s="280" t="s">
        <v>461</v>
      </c>
      <c r="C146" s="280"/>
      <c r="D146" s="280"/>
      <c r="E146" s="280"/>
      <c r="F146" s="280"/>
      <c r="G146" s="95">
        <v>158</v>
      </c>
      <c r="H146" s="60">
        <v>19783</v>
      </c>
      <c r="I146" s="60"/>
      <c r="J146" s="59">
        <f t="shared" si="1"/>
        <v>19783</v>
      </c>
      <c r="K146" s="61">
        <v>6528</v>
      </c>
    </row>
    <row r="147" spans="1:11" ht="12.75">
      <c r="A147" s="94" t="s">
        <v>462</v>
      </c>
      <c r="B147" s="280" t="s">
        <v>463</v>
      </c>
      <c r="C147" s="280"/>
      <c r="D147" s="280"/>
      <c r="E147" s="280"/>
      <c r="F147" s="280"/>
      <c r="G147" s="95">
        <v>159</v>
      </c>
      <c r="H147" s="60"/>
      <c r="I147" s="60"/>
      <c r="J147" s="59">
        <f t="shared" si="1"/>
        <v>0</v>
      </c>
      <c r="K147" s="61"/>
    </row>
    <row r="148" spans="1:11" ht="12.75">
      <c r="A148" s="94" t="s">
        <v>464</v>
      </c>
      <c r="B148" s="280" t="s">
        <v>465</v>
      </c>
      <c r="C148" s="280"/>
      <c r="D148" s="280"/>
      <c r="E148" s="280"/>
      <c r="F148" s="280"/>
      <c r="G148" s="95">
        <v>160</v>
      </c>
      <c r="H148" s="60">
        <v>689</v>
      </c>
      <c r="I148" s="60"/>
      <c r="J148" s="59">
        <f t="shared" si="1"/>
        <v>689</v>
      </c>
      <c r="K148" s="61">
        <v>847</v>
      </c>
    </row>
    <row r="149" spans="1:11" ht="12.75">
      <c r="A149" s="94">
        <v>481</v>
      </c>
      <c r="B149" s="280" t="s">
        <v>466</v>
      </c>
      <c r="C149" s="280"/>
      <c r="D149" s="280"/>
      <c r="E149" s="280"/>
      <c r="F149" s="280"/>
      <c r="G149" s="95">
        <v>161</v>
      </c>
      <c r="H149" s="60"/>
      <c r="I149" s="60"/>
      <c r="J149" s="59">
        <f t="shared" si="1"/>
        <v>0</v>
      </c>
      <c r="K149" s="61">
        <v>7785</v>
      </c>
    </row>
    <row r="150" spans="1:11" ht="12.75">
      <c r="A150" s="94" t="s">
        <v>467</v>
      </c>
      <c r="B150" s="280" t="s">
        <v>468</v>
      </c>
      <c r="C150" s="280"/>
      <c r="D150" s="280"/>
      <c r="E150" s="280"/>
      <c r="F150" s="280"/>
      <c r="G150" s="95">
        <v>162</v>
      </c>
      <c r="H150" s="60"/>
      <c r="I150" s="60"/>
      <c r="J150" s="59">
        <f t="shared" si="1"/>
        <v>0</v>
      </c>
      <c r="K150" s="61"/>
    </row>
    <row r="151" spans="1:11" ht="12.75">
      <c r="A151" s="94">
        <v>495</v>
      </c>
      <c r="B151" s="280" t="s">
        <v>469</v>
      </c>
      <c r="C151" s="280"/>
      <c r="D151" s="280"/>
      <c r="E151" s="280"/>
      <c r="F151" s="280"/>
      <c r="G151" s="95">
        <v>163</v>
      </c>
      <c r="H151" s="60"/>
      <c r="I151" s="60"/>
      <c r="J151" s="59">
        <f t="shared" si="1"/>
        <v>0</v>
      </c>
      <c r="K151" s="61"/>
    </row>
    <row r="152" spans="1:11" ht="12.75">
      <c r="A152" s="92">
        <v>0</v>
      </c>
      <c r="B152" s="281" t="s">
        <v>470</v>
      </c>
      <c r="C152" s="281"/>
      <c r="D152" s="281"/>
      <c r="E152" s="281"/>
      <c r="F152" s="281"/>
      <c r="G152" s="93">
        <v>164</v>
      </c>
      <c r="H152" s="59">
        <f>H89+H123+H114</f>
        <v>7973326</v>
      </c>
      <c r="I152" s="59">
        <f>I89+I123+I114</f>
        <v>0</v>
      </c>
      <c r="J152" s="59">
        <f>J89+J123+J114</f>
        <v>7973326</v>
      </c>
      <c r="K152" s="59">
        <f>K89+K123+K114</f>
        <v>7548975</v>
      </c>
    </row>
    <row r="153" spans="1:11" ht="12.75">
      <c r="A153" s="92" t="s">
        <v>471</v>
      </c>
      <c r="B153" s="281" t="s">
        <v>472</v>
      </c>
      <c r="C153" s="281"/>
      <c r="D153" s="281"/>
      <c r="E153" s="281"/>
      <c r="F153" s="281"/>
      <c r="G153" s="93">
        <v>165</v>
      </c>
      <c r="H153" s="59"/>
      <c r="I153" s="59"/>
      <c r="J153" s="59">
        <f t="shared" si="1"/>
        <v>0</v>
      </c>
      <c r="K153" s="62"/>
    </row>
    <row r="154" spans="1:11" ht="12.75">
      <c r="A154" s="92">
        <v>0</v>
      </c>
      <c r="B154" s="281" t="s">
        <v>473</v>
      </c>
      <c r="C154" s="281"/>
      <c r="D154" s="281"/>
      <c r="E154" s="281"/>
      <c r="F154" s="281"/>
      <c r="G154" s="93">
        <v>166</v>
      </c>
      <c r="H154" s="59">
        <f>H152+H153</f>
        <v>7973326</v>
      </c>
      <c r="I154" s="59">
        <f>I152+I153</f>
        <v>0</v>
      </c>
      <c r="J154" s="59">
        <f>H154-I154</f>
        <v>7973326</v>
      </c>
      <c r="K154" s="59">
        <f>K152+K153</f>
        <v>7548975</v>
      </c>
    </row>
    <row r="156" spans="1:10" ht="13.5" thickBot="1">
      <c r="A156" s="43" t="s">
        <v>25</v>
      </c>
      <c r="B156" s="44" t="s">
        <v>735</v>
      </c>
      <c r="C156" s="44"/>
      <c r="F156" s="265" t="s">
        <v>26</v>
      </c>
      <c r="G156" s="265"/>
      <c r="H156" s="265"/>
      <c r="I156" s="109"/>
      <c r="J156" s="109"/>
    </row>
    <row r="157" spans="1:10" ht="12.75" customHeight="1" thickBot="1">
      <c r="A157" s="43" t="s">
        <v>27</v>
      </c>
      <c r="B157" s="44" t="s">
        <v>736</v>
      </c>
      <c r="F157" s="266" t="s">
        <v>29</v>
      </c>
      <c r="G157" s="266"/>
      <c r="H157" s="266"/>
      <c r="I157" s="110"/>
      <c r="J157" s="110"/>
    </row>
    <row r="158" ht="12.75">
      <c r="E158" s="44" t="s">
        <v>28</v>
      </c>
    </row>
  </sheetData>
  <sheetProtection/>
  <mergeCells count="160">
    <mergeCell ref="G14:G15"/>
    <mergeCell ref="H14:J14"/>
    <mergeCell ref="K14:K15"/>
    <mergeCell ref="B16:F16"/>
    <mergeCell ref="B21:F21"/>
    <mergeCell ref="B22:F22"/>
    <mergeCell ref="A14:A15"/>
    <mergeCell ref="B14:F15"/>
    <mergeCell ref="B17:F17"/>
    <mergeCell ref="B18:F18"/>
    <mergeCell ref="B19:F19"/>
    <mergeCell ref="B20:F20"/>
    <mergeCell ref="B33:F33"/>
    <mergeCell ref="B34:F34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45:F45"/>
    <mergeCell ref="B46:F46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57:F57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69:F69"/>
    <mergeCell ref="B70:F70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75:F75"/>
    <mergeCell ref="B76:F76"/>
    <mergeCell ref="B77:F77"/>
    <mergeCell ref="B78:F78"/>
    <mergeCell ref="B71:F71"/>
    <mergeCell ref="B72:F72"/>
    <mergeCell ref="B73:F73"/>
    <mergeCell ref="B74:F74"/>
    <mergeCell ref="B79:F79"/>
    <mergeCell ref="B80:F80"/>
    <mergeCell ref="B89:F89"/>
    <mergeCell ref="B90:F90"/>
    <mergeCell ref="B83:F83"/>
    <mergeCell ref="B88:F88"/>
    <mergeCell ref="B81:F81"/>
    <mergeCell ref="B82:F82"/>
    <mergeCell ref="A85:A86"/>
    <mergeCell ref="B85:F86"/>
    <mergeCell ref="K85:K86"/>
    <mergeCell ref="B87:F87"/>
    <mergeCell ref="H87:I87"/>
    <mergeCell ref="G85:G86"/>
    <mergeCell ref="H85:I86"/>
    <mergeCell ref="J85:J86"/>
    <mergeCell ref="B101:F101"/>
    <mergeCell ref="B102:F102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13:F113"/>
    <mergeCell ref="B114:F114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25:F125"/>
    <mergeCell ref="B126:F126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37:F137"/>
    <mergeCell ref="B138:F138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53:F153"/>
    <mergeCell ref="B154:F154"/>
    <mergeCell ref="B149:F149"/>
    <mergeCell ref="B150:F150"/>
    <mergeCell ref="B135:F135"/>
    <mergeCell ref="B136:F136"/>
    <mergeCell ref="B143:F143"/>
    <mergeCell ref="B144:F144"/>
    <mergeCell ref="B145:F145"/>
    <mergeCell ref="B146:F146"/>
    <mergeCell ref="A12:K12"/>
    <mergeCell ref="H13:K13"/>
    <mergeCell ref="B147:F147"/>
    <mergeCell ref="B148:F148"/>
    <mergeCell ref="B151:F151"/>
    <mergeCell ref="B152:F152"/>
    <mergeCell ref="B139:F139"/>
    <mergeCell ref="B140:F140"/>
    <mergeCell ref="B141:F141"/>
    <mergeCell ref="B142:F142"/>
    <mergeCell ref="F156:H156"/>
    <mergeCell ref="F157:H157"/>
    <mergeCell ref="A6:D6"/>
    <mergeCell ref="B7:C7"/>
    <mergeCell ref="B8:C8"/>
    <mergeCell ref="B2:C2"/>
    <mergeCell ref="B3:C3"/>
    <mergeCell ref="A4:C5"/>
    <mergeCell ref="A10:K10"/>
    <mergeCell ref="A11:K11"/>
  </mergeCells>
  <dataValidations count="3">
    <dataValidation type="whole" operator="notEqual" allowBlank="1" showInputMessage="1" showErrorMessage="1" prompt="Unose se vrijednosti u konvertibilnim markama, bez decimalnih mjesta. Dozvoljen je unos negativnih brojeva za AOP 110." errorTitle="Greška" error="Unose se vrijednosti u konvertibilnim markama, bez decimalnih mjesta. Dozvoljen je unos negativnih brojeva za AOP 110." sqref="K98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K32 K18:K19 K25 K73 J18:J78 K64 H18:I19 H48:I49 K38 H25:I25 H32:I32 H38:I38 K48:K49 H56:I57 H64:I64 H73:I73 H79:K79 H81:K81 H83:K83 J82 J80 K56:K57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H20:I20 H22:I24 K20:K24 H26:I31 K26:K31 H33:I37 K33:K37 H39:I47 K39:K47 H50:I55 K50:K55 H58:I63 K58:K63 H65:I72 K65:K72 H74:I78 K74:K78 H80:I80 K80 H82:I82 K82 K100:K105 K107:K110 K112:K113 K115:K122 K125:K131 K134:K137 K139:K151 K91:K97 K153">
      <formula1>0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5.421875" style="0" customWidth="1"/>
    <col min="2" max="2" width="48.00390625" style="0" customWidth="1"/>
    <col min="3" max="3" width="7.140625" style="0" customWidth="1"/>
  </cols>
  <sheetData>
    <row r="1" spans="1:9" ht="12.75">
      <c r="A1" s="64" t="s">
        <v>726</v>
      </c>
      <c r="B1" s="267" t="s">
        <v>355</v>
      </c>
      <c r="C1" s="267"/>
      <c r="D1" s="65"/>
      <c r="E1" s="66"/>
      <c r="F1" s="67" t="s">
        <v>23</v>
      </c>
      <c r="G1" s="269" t="s">
        <v>358</v>
      </c>
      <c r="H1" s="269"/>
      <c r="I1" s="269"/>
    </row>
    <row r="2" spans="1:9" ht="12.75">
      <c r="A2" s="64" t="s">
        <v>727</v>
      </c>
      <c r="B2" s="306" t="s">
        <v>734</v>
      </c>
      <c r="C2" s="306"/>
      <c r="D2" s="69"/>
      <c r="E2" s="44"/>
      <c r="F2" s="65"/>
      <c r="G2" s="102" t="s">
        <v>359</v>
      </c>
      <c r="H2" s="70"/>
      <c r="I2" s="70"/>
    </row>
    <row r="3" spans="1:9" ht="12.75">
      <c r="A3" s="268" t="s">
        <v>20</v>
      </c>
      <c r="B3" s="268"/>
      <c r="C3" s="268"/>
      <c r="D3" s="71"/>
      <c r="E3" s="44"/>
      <c r="F3" s="65"/>
      <c r="G3" s="70" t="s">
        <v>24</v>
      </c>
      <c r="H3" s="70"/>
      <c r="I3" s="70"/>
    </row>
    <row r="4" spans="1:9" ht="12.75">
      <c r="A4" s="268"/>
      <c r="B4" s="268"/>
      <c r="C4" s="268"/>
      <c r="D4" s="71"/>
      <c r="E4" s="44"/>
      <c r="F4" s="65"/>
      <c r="G4" s="70" t="s">
        <v>24</v>
      </c>
      <c r="H4" s="70"/>
      <c r="I4" s="70"/>
    </row>
    <row r="5" spans="1:9" ht="12.75">
      <c r="A5" s="104" t="s">
        <v>739</v>
      </c>
      <c r="B5" s="104"/>
      <c r="C5" s="104"/>
      <c r="D5" s="103"/>
      <c r="E5" s="44"/>
      <c r="F5" s="65"/>
      <c r="G5" s="70" t="s">
        <v>24</v>
      </c>
      <c r="H5" s="70"/>
      <c r="I5" s="70"/>
    </row>
    <row r="6" spans="1:9" ht="13.5" thickBot="1">
      <c r="A6" s="64" t="s">
        <v>21</v>
      </c>
      <c r="B6" s="306" t="s">
        <v>41</v>
      </c>
      <c r="C6" s="306"/>
      <c r="D6" s="72"/>
      <c r="E6" s="111"/>
      <c r="F6" s="65"/>
      <c r="G6" s="73" t="s">
        <v>24</v>
      </c>
      <c r="H6" s="73"/>
      <c r="I6" s="73"/>
    </row>
    <row r="7" spans="1:9" ht="12.75">
      <c r="A7" s="64" t="s">
        <v>22</v>
      </c>
      <c r="B7" s="307" t="s">
        <v>357</v>
      </c>
      <c r="C7" s="307"/>
      <c r="D7" s="74"/>
      <c r="E7" s="44"/>
      <c r="F7" s="44"/>
      <c r="G7" s="44"/>
      <c r="H7" s="44"/>
      <c r="I7" s="44"/>
    </row>
    <row r="8" spans="1:9" ht="12.75">
      <c r="A8" s="44"/>
      <c r="B8" s="45"/>
      <c r="C8" s="44"/>
      <c r="D8" s="44"/>
      <c r="E8" s="44"/>
      <c r="F8" s="44"/>
      <c r="G8" s="44"/>
      <c r="H8" s="44"/>
      <c r="I8" s="44"/>
    </row>
    <row r="9" spans="1:9" ht="12.75">
      <c r="A9" s="274" t="s">
        <v>33</v>
      </c>
      <c r="B9" s="274"/>
      <c r="C9" s="274"/>
      <c r="D9" s="274"/>
      <c r="E9" s="274"/>
      <c r="F9" s="274"/>
      <c r="G9" s="274"/>
      <c r="H9" s="274"/>
      <c r="I9" s="274"/>
    </row>
    <row r="10" spans="1:9" ht="12.75">
      <c r="A10" s="274" t="s">
        <v>34</v>
      </c>
      <c r="B10" s="274"/>
      <c r="C10" s="274"/>
      <c r="D10" s="274"/>
      <c r="E10" s="274"/>
      <c r="F10" s="274"/>
      <c r="G10" s="274"/>
      <c r="H10" s="274"/>
      <c r="I10" s="274"/>
    </row>
    <row r="11" spans="1:9" ht="12.75">
      <c r="A11" s="270" t="s">
        <v>361</v>
      </c>
      <c r="B11" s="270"/>
      <c r="C11" s="270"/>
      <c r="D11" s="270"/>
      <c r="E11" s="270"/>
      <c r="F11" s="270"/>
      <c r="G11" s="270"/>
      <c r="H11" s="270"/>
      <c r="I11" s="270"/>
    </row>
    <row r="12" spans="1:9" ht="12.75">
      <c r="A12" s="44"/>
      <c r="B12" s="44"/>
      <c r="C12" s="44"/>
      <c r="D12" s="44"/>
      <c r="E12" s="44"/>
      <c r="F12" s="44"/>
      <c r="G12" s="308" t="s">
        <v>35</v>
      </c>
      <c r="H12" s="308"/>
      <c r="I12" s="308"/>
    </row>
    <row r="13" spans="1:9" ht="12.75">
      <c r="A13" s="317" t="s">
        <v>202</v>
      </c>
      <c r="B13" s="302" t="s">
        <v>203</v>
      </c>
      <c r="C13" s="302"/>
      <c r="D13" s="302"/>
      <c r="E13" s="302"/>
      <c r="F13" s="302"/>
      <c r="G13" s="300" t="s">
        <v>204</v>
      </c>
      <c r="H13" s="302" t="s">
        <v>474</v>
      </c>
      <c r="I13" s="321"/>
    </row>
    <row r="14" spans="1:9" ht="22.5">
      <c r="A14" s="318"/>
      <c r="B14" s="319"/>
      <c r="C14" s="319"/>
      <c r="D14" s="319"/>
      <c r="E14" s="319"/>
      <c r="F14" s="319"/>
      <c r="G14" s="320"/>
      <c r="H14" s="112" t="s">
        <v>475</v>
      </c>
      <c r="I14" s="113" t="s">
        <v>476</v>
      </c>
    </row>
    <row r="15" spans="1:9" ht="12.75">
      <c r="A15" s="78">
        <v>1</v>
      </c>
      <c r="B15" s="315">
        <v>2</v>
      </c>
      <c r="C15" s="315"/>
      <c r="D15" s="315"/>
      <c r="E15" s="315"/>
      <c r="F15" s="315"/>
      <c r="G15" s="79">
        <v>3</v>
      </c>
      <c r="H15" s="79">
        <v>4</v>
      </c>
      <c r="I15" s="80">
        <v>5</v>
      </c>
    </row>
    <row r="16" spans="1:9" ht="12.75">
      <c r="A16" s="114">
        <v>0</v>
      </c>
      <c r="B16" s="316" t="s">
        <v>477</v>
      </c>
      <c r="C16" s="316"/>
      <c r="D16" s="316"/>
      <c r="E16" s="316"/>
      <c r="F16" s="316"/>
      <c r="G16" s="115">
        <v>400</v>
      </c>
      <c r="H16" s="116">
        <f>'bu1'!G122</f>
        <v>758918</v>
      </c>
      <c r="I16" s="117">
        <f>'bu1'!H122</f>
        <v>746218</v>
      </c>
    </row>
    <row r="17" spans="1:9" ht="12.75">
      <c r="A17" s="118">
        <v>0</v>
      </c>
      <c r="B17" s="314" t="s">
        <v>478</v>
      </c>
      <c r="C17" s="314"/>
      <c r="D17" s="314"/>
      <c r="E17" s="314"/>
      <c r="F17" s="314"/>
      <c r="G17" s="119">
        <v>401</v>
      </c>
      <c r="H17" s="120">
        <v>0</v>
      </c>
      <c r="I17" s="121">
        <v>0</v>
      </c>
    </row>
    <row r="18" spans="1:9" ht="12.75">
      <c r="A18" s="118">
        <v>0</v>
      </c>
      <c r="B18" s="311" t="s">
        <v>479</v>
      </c>
      <c r="C18" s="311"/>
      <c r="D18" s="311"/>
      <c r="E18" s="311"/>
      <c r="F18" s="311"/>
      <c r="G18" s="119">
        <v>402</v>
      </c>
      <c r="H18" s="122"/>
      <c r="I18" s="123"/>
    </row>
    <row r="19" spans="1:9" ht="12.75">
      <c r="A19" s="118">
        <v>0</v>
      </c>
      <c r="B19" s="311" t="s">
        <v>480</v>
      </c>
      <c r="C19" s="311"/>
      <c r="D19" s="311"/>
      <c r="E19" s="311"/>
      <c r="F19" s="311"/>
      <c r="G19" s="119">
        <v>403</v>
      </c>
      <c r="H19" s="122"/>
      <c r="I19" s="123"/>
    </row>
    <row r="20" spans="1:9" ht="12.75">
      <c r="A20" s="118">
        <v>0</v>
      </c>
      <c r="B20" s="311" t="s">
        <v>481</v>
      </c>
      <c r="C20" s="311"/>
      <c r="D20" s="311"/>
      <c r="E20" s="311"/>
      <c r="F20" s="311"/>
      <c r="G20" s="119">
        <v>404</v>
      </c>
      <c r="H20" s="122"/>
      <c r="I20" s="123"/>
    </row>
    <row r="21" spans="1:9" ht="12.75">
      <c r="A21" s="118">
        <v>0</v>
      </c>
      <c r="B21" s="311" t="s">
        <v>482</v>
      </c>
      <c r="C21" s="311"/>
      <c r="D21" s="311"/>
      <c r="E21" s="311"/>
      <c r="F21" s="311"/>
      <c r="G21" s="119">
        <v>405</v>
      </c>
      <c r="H21" s="122"/>
      <c r="I21" s="123"/>
    </row>
    <row r="22" spans="1:9" ht="12.75">
      <c r="A22" s="118">
        <v>0</v>
      </c>
      <c r="B22" s="311" t="s">
        <v>483</v>
      </c>
      <c r="C22" s="311"/>
      <c r="D22" s="311"/>
      <c r="E22" s="311"/>
      <c r="F22" s="311"/>
      <c r="G22" s="119">
        <v>406</v>
      </c>
      <c r="H22" s="122"/>
      <c r="I22" s="123"/>
    </row>
    <row r="23" spans="1:9" ht="12.75">
      <c r="A23" s="118">
        <v>0</v>
      </c>
      <c r="B23" s="311" t="s">
        <v>484</v>
      </c>
      <c r="C23" s="311"/>
      <c r="D23" s="311"/>
      <c r="E23" s="311"/>
      <c r="F23" s="311"/>
      <c r="G23" s="119">
        <v>407</v>
      </c>
      <c r="H23" s="122"/>
      <c r="I23" s="123"/>
    </row>
    <row r="24" spans="1:9" ht="12.75">
      <c r="A24" s="118">
        <v>0</v>
      </c>
      <c r="B24" s="314" t="s">
        <v>485</v>
      </c>
      <c r="C24" s="314"/>
      <c r="D24" s="314"/>
      <c r="E24" s="314"/>
      <c r="F24" s="314"/>
      <c r="G24" s="119">
        <v>408</v>
      </c>
      <c r="H24" s="120">
        <v>0</v>
      </c>
      <c r="I24" s="121">
        <v>0</v>
      </c>
    </row>
    <row r="25" spans="1:9" ht="12.75">
      <c r="A25" s="118">
        <v>0</v>
      </c>
      <c r="B25" s="311" t="s">
        <v>486</v>
      </c>
      <c r="C25" s="311"/>
      <c r="D25" s="311"/>
      <c r="E25" s="311"/>
      <c r="F25" s="311"/>
      <c r="G25" s="119">
        <v>409</v>
      </c>
      <c r="H25" s="122"/>
      <c r="I25" s="123"/>
    </row>
    <row r="26" spans="1:9" ht="12.75">
      <c r="A26" s="118">
        <v>0</v>
      </c>
      <c r="B26" s="311" t="s">
        <v>487</v>
      </c>
      <c r="C26" s="311"/>
      <c r="D26" s="311"/>
      <c r="E26" s="311"/>
      <c r="F26" s="311"/>
      <c r="G26" s="119">
        <v>410</v>
      </c>
      <c r="H26" s="122"/>
      <c r="I26" s="123"/>
    </row>
    <row r="27" spans="1:9" ht="12.75">
      <c r="A27" s="118">
        <v>0</v>
      </c>
      <c r="B27" s="311" t="s">
        <v>488</v>
      </c>
      <c r="C27" s="311"/>
      <c r="D27" s="311"/>
      <c r="E27" s="311"/>
      <c r="F27" s="311"/>
      <c r="G27" s="119">
        <v>411</v>
      </c>
      <c r="H27" s="122"/>
      <c r="I27" s="123"/>
    </row>
    <row r="28" spans="1:9" ht="12.75">
      <c r="A28" s="118">
        <v>0</v>
      </c>
      <c r="B28" s="311" t="s">
        <v>489</v>
      </c>
      <c r="C28" s="311"/>
      <c r="D28" s="311"/>
      <c r="E28" s="311"/>
      <c r="F28" s="311"/>
      <c r="G28" s="119">
        <v>412</v>
      </c>
      <c r="H28" s="122"/>
      <c r="I28" s="123"/>
    </row>
    <row r="29" spans="1:9" ht="12.75">
      <c r="A29" s="118">
        <v>0</v>
      </c>
      <c r="B29" s="311" t="s">
        <v>490</v>
      </c>
      <c r="C29" s="311"/>
      <c r="D29" s="311"/>
      <c r="E29" s="311"/>
      <c r="F29" s="311"/>
      <c r="G29" s="119">
        <v>413</v>
      </c>
      <c r="H29" s="122"/>
      <c r="I29" s="123"/>
    </row>
    <row r="30" spans="1:9" ht="12.75">
      <c r="A30" s="118">
        <v>0</v>
      </c>
      <c r="B30" s="314" t="s">
        <v>491</v>
      </c>
      <c r="C30" s="314"/>
      <c r="D30" s="314"/>
      <c r="E30" s="314"/>
      <c r="F30" s="314"/>
      <c r="G30" s="119">
        <v>414</v>
      </c>
      <c r="H30" s="120">
        <v>0</v>
      </c>
      <c r="I30" s="121">
        <v>0</v>
      </c>
    </row>
    <row r="31" spans="1:9" ht="12.75">
      <c r="A31" s="118">
        <v>0</v>
      </c>
      <c r="B31" s="314" t="s">
        <v>492</v>
      </c>
      <c r="C31" s="314"/>
      <c r="D31" s="314"/>
      <c r="E31" s="314"/>
      <c r="F31" s="314"/>
      <c r="G31" s="119">
        <v>415</v>
      </c>
      <c r="H31" s="124"/>
      <c r="I31" s="125"/>
    </row>
    <row r="32" spans="1:9" ht="12.75">
      <c r="A32" s="118">
        <v>0</v>
      </c>
      <c r="B32" s="314" t="s">
        <v>493</v>
      </c>
      <c r="C32" s="314"/>
      <c r="D32" s="314"/>
      <c r="E32" s="314"/>
      <c r="F32" s="314"/>
      <c r="G32" s="119">
        <v>416</v>
      </c>
      <c r="H32" s="120">
        <v>0</v>
      </c>
      <c r="I32" s="121">
        <v>0</v>
      </c>
    </row>
    <row r="33" spans="1:9" ht="12.75">
      <c r="A33" s="118">
        <v>0</v>
      </c>
      <c r="B33" s="314" t="s">
        <v>494</v>
      </c>
      <c r="C33" s="314"/>
      <c r="D33" s="314"/>
      <c r="E33" s="314"/>
      <c r="F33" s="314"/>
      <c r="G33" s="119">
        <v>0</v>
      </c>
      <c r="H33" s="120"/>
      <c r="I33" s="121"/>
    </row>
    <row r="34" spans="1:9" ht="12.75">
      <c r="A34" s="118">
        <v>0</v>
      </c>
      <c r="B34" s="314" t="s">
        <v>495</v>
      </c>
      <c r="C34" s="314"/>
      <c r="D34" s="314"/>
      <c r="E34" s="314"/>
      <c r="F34" s="314"/>
      <c r="G34" s="119">
        <v>417</v>
      </c>
      <c r="H34" s="120">
        <f>H16</f>
        <v>758918</v>
      </c>
      <c r="I34" s="121">
        <f>I16</f>
        <v>746218</v>
      </c>
    </row>
    <row r="35" spans="1:9" ht="12.75">
      <c r="A35" s="126">
        <v>0</v>
      </c>
      <c r="B35" s="313" t="s">
        <v>496</v>
      </c>
      <c r="C35" s="313"/>
      <c r="D35" s="313"/>
      <c r="E35" s="313"/>
      <c r="F35" s="313"/>
      <c r="G35" s="127">
        <v>418</v>
      </c>
      <c r="H35" s="128">
        <v>0</v>
      </c>
      <c r="I35" s="129">
        <v>0</v>
      </c>
    </row>
    <row r="36" spans="1:9" ht="12.7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3.5" thickBot="1">
      <c r="A37" s="43" t="s">
        <v>25</v>
      </c>
      <c r="B37" s="44" t="s">
        <v>735</v>
      </c>
      <c r="C37" s="44"/>
      <c r="D37" s="309" t="s">
        <v>26</v>
      </c>
      <c r="E37" s="309"/>
      <c r="F37" s="309"/>
      <c r="G37" s="312"/>
      <c r="H37" s="312"/>
      <c r="I37" s="312"/>
    </row>
    <row r="38" spans="1:9" ht="13.5" thickBot="1">
      <c r="A38" s="43" t="s">
        <v>27</v>
      </c>
      <c r="B38" s="44" t="s">
        <v>736</v>
      </c>
      <c r="C38" s="44" t="s">
        <v>28</v>
      </c>
      <c r="D38" s="309" t="s">
        <v>29</v>
      </c>
      <c r="E38" s="309"/>
      <c r="F38" s="309"/>
      <c r="G38" s="310"/>
      <c r="H38" s="310"/>
      <c r="I38" s="310"/>
    </row>
    <row r="39" spans="1:9" ht="12.75">
      <c r="A39" s="44"/>
      <c r="B39" s="44"/>
      <c r="C39" s="44"/>
      <c r="D39" s="44"/>
      <c r="E39" s="44"/>
      <c r="F39" s="44"/>
      <c r="G39" s="44"/>
      <c r="H39" s="44"/>
      <c r="I39" s="44"/>
    </row>
  </sheetData>
  <sheetProtection/>
  <mergeCells count="39">
    <mergeCell ref="B15:F15"/>
    <mergeCell ref="B16:F16"/>
    <mergeCell ref="A13:A14"/>
    <mergeCell ref="B13:F14"/>
    <mergeCell ref="G13:G14"/>
    <mergeCell ref="H13:I13"/>
    <mergeCell ref="B27:F27"/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35:F35"/>
    <mergeCell ref="B29:F29"/>
    <mergeCell ref="B30:F30"/>
    <mergeCell ref="B31:F31"/>
    <mergeCell ref="B32:F32"/>
    <mergeCell ref="B33:F33"/>
    <mergeCell ref="B34:F34"/>
    <mergeCell ref="A9:I9"/>
    <mergeCell ref="A10:I10"/>
    <mergeCell ref="A11:I11"/>
    <mergeCell ref="G12:I12"/>
    <mergeCell ref="D38:F38"/>
    <mergeCell ref="G38:I38"/>
    <mergeCell ref="B25:F25"/>
    <mergeCell ref="B26:F26"/>
    <mergeCell ref="D37:F37"/>
    <mergeCell ref="G37:I37"/>
    <mergeCell ref="B6:C6"/>
    <mergeCell ref="B7:C7"/>
    <mergeCell ref="G1:I1"/>
    <mergeCell ref="B1:C1"/>
    <mergeCell ref="B2:C2"/>
    <mergeCell ref="A3:C4"/>
  </mergeCells>
  <dataValidations count="3">
    <dataValidation type="whole" operator="notEqual" allowBlank="1" showInputMessage="1" showErrorMessage="1" errorTitle="Greška" error="Unose se vrijednosti u konvertibilnim markama, bez decimalnih mjesta." sqref="H31:I31">
      <formula1>0</formula1>
    </dataValidation>
    <dataValidation operator="greaterThanOrEqual" allowBlank="1" showInputMessage="1" prompt="U ovo polje se ne unosi iznos.&#10;Polje se automatski računa u skladu sa formulom." sqref="H16:I17 H34:I35 H32:I32 H30:I30 H24:I24"/>
    <dataValidation type="whole" operator="greaterThanOrEqual" allowBlank="1" showInputMessage="1" showErrorMessage="1" errorTitle="Greška" error="Unose se vrijednosti u konvertibilnim markama, bez decimalnih mjesta. Nije dozvoljen unos negativnih brojeva." sqref="H18:I23 H25:I29 H33:I33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0"/>
  <sheetViews>
    <sheetView zoomScalePageLayoutView="0" workbookViewId="0" topLeftCell="A40">
      <selection activeCell="C20" sqref="C20:G20"/>
    </sheetView>
  </sheetViews>
  <sheetFormatPr defaultColWidth="9.140625" defaultRowHeight="12.75"/>
  <cols>
    <col min="1" max="1" width="1.28515625" style="0" customWidth="1"/>
    <col min="2" max="2" width="7.7109375" style="0" customWidth="1"/>
    <col min="3" max="3" width="44.7109375" style="0" customWidth="1"/>
    <col min="4" max="4" width="10.28125" style="0" customWidth="1"/>
    <col min="5" max="5" width="9.421875" style="0" customWidth="1"/>
    <col min="7" max="7" width="6.28125" style="0" customWidth="1"/>
    <col min="8" max="8" width="6.8515625" style="0" customWidth="1"/>
    <col min="9" max="9" width="9.28125" style="0" bestFit="1" customWidth="1"/>
    <col min="10" max="10" width="11.7109375" style="0" bestFit="1" customWidth="1"/>
  </cols>
  <sheetData>
    <row r="2" spans="2:10" ht="12.75">
      <c r="B2" s="64" t="s">
        <v>726</v>
      </c>
      <c r="C2" s="267" t="s">
        <v>355</v>
      </c>
      <c r="D2" s="267"/>
      <c r="E2" s="65"/>
      <c r="F2" s="66"/>
      <c r="G2" s="67" t="s">
        <v>23</v>
      </c>
      <c r="H2" s="101" t="s">
        <v>358</v>
      </c>
      <c r="I2" s="68"/>
      <c r="J2" s="68"/>
    </row>
    <row r="3" spans="2:10" ht="12.75">
      <c r="B3" s="64" t="s">
        <v>727</v>
      </c>
      <c r="C3" s="267" t="s">
        <v>734</v>
      </c>
      <c r="D3" s="267"/>
      <c r="E3" s="69"/>
      <c r="F3" s="44"/>
      <c r="G3" s="65"/>
      <c r="H3" s="102" t="s">
        <v>737</v>
      </c>
      <c r="I3" s="70"/>
      <c r="J3" s="70"/>
    </row>
    <row r="4" spans="2:10" ht="12.75">
      <c r="B4" s="268" t="s">
        <v>20</v>
      </c>
      <c r="C4" s="268"/>
      <c r="D4" s="268"/>
      <c r="E4" s="71"/>
      <c r="F4" s="44"/>
      <c r="G4" s="65"/>
      <c r="H4" s="70" t="s">
        <v>24</v>
      </c>
      <c r="I4" s="70"/>
      <c r="J4" s="70"/>
    </row>
    <row r="5" spans="2:10" ht="12.75">
      <c r="B5" s="268"/>
      <c r="C5" s="268"/>
      <c r="D5" s="268"/>
      <c r="E5" s="71"/>
      <c r="F5" s="44"/>
      <c r="G5" s="65"/>
      <c r="H5" s="70" t="s">
        <v>24</v>
      </c>
      <c r="I5" s="70"/>
      <c r="J5" s="70"/>
    </row>
    <row r="6" spans="2:10" ht="12.75">
      <c r="B6" s="278" t="s">
        <v>356</v>
      </c>
      <c r="C6" s="278"/>
      <c r="D6" s="278"/>
      <c r="E6" s="278"/>
      <c r="F6" s="44"/>
      <c r="G6" s="65"/>
      <c r="H6" s="70" t="s">
        <v>24</v>
      </c>
      <c r="I6" s="70"/>
      <c r="J6" s="70"/>
    </row>
    <row r="7" spans="2:10" ht="13.5" thickBot="1">
      <c r="B7" s="64" t="s">
        <v>21</v>
      </c>
      <c r="C7" s="267" t="s">
        <v>41</v>
      </c>
      <c r="D7" s="267"/>
      <c r="E7" s="72"/>
      <c r="F7" s="44"/>
      <c r="G7" s="65"/>
      <c r="H7" s="73" t="s">
        <v>24</v>
      </c>
      <c r="I7" s="73"/>
      <c r="J7" s="73"/>
    </row>
    <row r="8" spans="2:10" ht="12.75">
      <c r="B8" s="64" t="s">
        <v>22</v>
      </c>
      <c r="C8" s="267" t="s">
        <v>357</v>
      </c>
      <c r="D8" s="267"/>
      <c r="E8" s="74"/>
      <c r="F8" s="44"/>
      <c r="G8" s="44"/>
      <c r="H8" s="44"/>
      <c r="I8" s="44"/>
      <c r="J8" s="44"/>
    </row>
    <row r="9" spans="2:10" ht="12.75">
      <c r="B9" s="44"/>
      <c r="C9" s="44"/>
      <c r="D9" s="44"/>
      <c r="E9" s="44"/>
      <c r="F9" s="44"/>
      <c r="G9" s="44"/>
      <c r="H9" s="44"/>
      <c r="I9" s="44"/>
      <c r="J9" s="44"/>
    </row>
    <row r="10" spans="2:10" ht="12.75">
      <c r="B10" s="322" t="s">
        <v>36</v>
      </c>
      <c r="C10" s="322"/>
      <c r="D10" s="322"/>
      <c r="E10" s="322"/>
      <c r="F10" s="322"/>
      <c r="G10" s="322"/>
      <c r="H10" s="322"/>
      <c r="I10" s="322"/>
      <c r="J10" s="322"/>
    </row>
    <row r="11" spans="2:10" ht="12.75">
      <c r="B11" s="323" t="s">
        <v>37</v>
      </c>
      <c r="C11" s="323"/>
      <c r="D11" s="323"/>
      <c r="E11" s="323"/>
      <c r="F11" s="323"/>
      <c r="G11" s="323"/>
      <c r="H11" s="323"/>
      <c r="I11" s="323"/>
      <c r="J11" s="323"/>
    </row>
    <row r="12" spans="2:10" ht="12.75">
      <c r="B12" s="323" t="s">
        <v>361</v>
      </c>
      <c r="C12" s="323"/>
      <c r="D12" s="323"/>
      <c r="E12" s="323"/>
      <c r="F12" s="323"/>
      <c r="G12" s="323"/>
      <c r="H12" s="323"/>
      <c r="I12" s="323"/>
      <c r="J12" s="323"/>
    </row>
    <row r="13" spans="2:10" ht="12.75">
      <c r="B13" s="44"/>
      <c r="C13" s="44"/>
      <c r="D13" s="44"/>
      <c r="E13" s="44"/>
      <c r="F13" s="44"/>
      <c r="G13" s="44"/>
      <c r="H13" s="308" t="s">
        <v>35</v>
      </c>
      <c r="I13" s="308"/>
      <c r="J13" s="308"/>
    </row>
    <row r="14" spans="2:10" ht="12.75">
      <c r="B14" s="325" t="s">
        <v>497</v>
      </c>
      <c r="C14" s="326" t="s">
        <v>203</v>
      </c>
      <c r="D14" s="326"/>
      <c r="E14" s="326"/>
      <c r="F14" s="326"/>
      <c r="G14" s="326"/>
      <c r="H14" s="325" t="s">
        <v>204</v>
      </c>
      <c r="I14" s="326" t="s">
        <v>474</v>
      </c>
      <c r="J14" s="326"/>
    </row>
    <row r="15" spans="2:10" ht="22.5">
      <c r="B15" s="325"/>
      <c r="C15" s="326"/>
      <c r="D15" s="326"/>
      <c r="E15" s="326"/>
      <c r="F15" s="326"/>
      <c r="G15" s="326"/>
      <c r="H15" s="325"/>
      <c r="I15" s="132" t="s">
        <v>475</v>
      </c>
      <c r="J15" s="132" t="s">
        <v>476</v>
      </c>
    </row>
    <row r="16" spans="2:10" ht="12.75">
      <c r="B16" s="133">
        <v>1</v>
      </c>
      <c r="C16" s="324">
        <v>2</v>
      </c>
      <c r="D16" s="324"/>
      <c r="E16" s="324"/>
      <c r="F16" s="324"/>
      <c r="G16" s="324"/>
      <c r="H16" s="133">
        <v>3</v>
      </c>
      <c r="I16" s="133">
        <v>4</v>
      </c>
      <c r="J16" s="133">
        <v>5</v>
      </c>
    </row>
    <row r="17" spans="2:10" ht="12.75">
      <c r="B17" s="94" t="s">
        <v>42</v>
      </c>
      <c r="C17" s="281" t="s">
        <v>498</v>
      </c>
      <c r="D17" s="281"/>
      <c r="E17" s="281"/>
      <c r="F17" s="281"/>
      <c r="G17" s="281"/>
      <c r="H17" s="95">
        <v>0</v>
      </c>
      <c r="I17" s="130"/>
      <c r="J17" s="130"/>
    </row>
    <row r="18" spans="2:10" ht="12.75">
      <c r="B18" s="94" t="s">
        <v>43</v>
      </c>
      <c r="C18" s="281" t="s">
        <v>499</v>
      </c>
      <c r="D18" s="281"/>
      <c r="E18" s="281"/>
      <c r="F18" s="281"/>
      <c r="G18" s="281"/>
      <c r="H18" s="95">
        <v>501</v>
      </c>
      <c r="I18" s="131">
        <f>I19+I20+I21</f>
        <v>526674</v>
      </c>
      <c r="J18" s="131">
        <f>J19+J20+J21</f>
        <v>496000</v>
      </c>
    </row>
    <row r="19" spans="2:10" ht="12.75">
      <c r="B19" s="94" t="s">
        <v>44</v>
      </c>
      <c r="C19" s="280" t="s">
        <v>500</v>
      </c>
      <c r="D19" s="280"/>
      <c r="E19" s="280"/>
      <c r="F19" s="280"/>
      <c r="G19" s="280"/>
      <c r="H19" s="95">
        <v>502</v>
      </c>
      <c r="I19" s="61">
        <v>526674</v>
      </c>
      <c r="J19" s="61">
        <v>496000</v>
      </c>
    </row>
    <row r="20" spans="2:10" ht="12.75">
      <c r="B20" s="94" t="s">
        <v>45</v>
      </c>
      <c r="C20" s="280" t="s">
        <v>501</v>
      </c>
      <c r="D20" s="280"/>
      <c r="E20" s="280"/>
      <c r="F20" s="280"/>
      <c r="G20" s="280"/>
      <c r="H20" s="95">
        <v>503</v>
      </c>
      <c r="I20" s="61"/>
      <c r="J20" s="61"/>
    </row>
    <row r="21" spans="2:10" ht="12.75">
      <c r="B21" s="94" t="s">
        <v>46</v>
      </c>
      <c r="C21" s="280" t="s">
        <v>502</v>
      </c>
      <c r="D21" s="280"/>
      <c r="E21" s="280"/>
      <c r="F21" s="280"/>
      <c r="G21" s="280"/>
      <c r="H21" s="95">
        <v>504</v>
      </c>
      <c r="I21" s="61"/>
      <c r="J21" s="61"/>
    </row>
    <row r="22" spans="2:10" ht="12.75">
      <c r="B22" s="94" t="s">
        <v>47</v>
      </c>
      <c r="C22" s="281" t="s">
        <v>503</v>
      </c>
      <c r="D22" s="281"/>
      <c r="E22" s="281"/>
      <c r="F22" s="281"/>
      <c r="G22" s="281"/>
      <c r="H22" s="95">
        <v>505</v>
      </c>
      <c r="I22" s="131">
        <f>I23+I24+I25+I26+I27</f>
        <v>321705</v>
      </c>
      <c r="J22" s="131">
        <f>J23+J24+J25+J26+J27</f>
        <v>283269</v>
      </c>
    </row>
    <row r="23" spans="2:10" ht="12.75">
      <c r="B23" s="94" t="s">
        <v>48</v>
      </c>
      <c r="C23" s="280" t="s">
        <v>504</v>
      </c>
      <c r="D23" s="280"/>
      <c r="E23" s="280"/>
      <c r="F23" s="280"/>
      <c r="G23" s="280"/>
      <c r="H23" s="95">
        <v>506</v>
      </c>
      <c r="I23" s="61">
        <v>85973</v>
      </c>
      <c r="J23" s="61">
        <v>69577</v>
      </c>
    </row>
    <row r="24" spans="2:10" ht="12.75">
      <c r="B24" s="94" t="s">
        <v>68</v>
      </c>
      <c r="C24" s="280" t="s">
        <v>505</v>
      </c>
      <c r="D24" s="280"/>
      <c r="E24" s="280"/>
      <c r="F24" s="280"/>
      <c r="G24" s="280"/>
      <c r="H24" s="95">
        <v>507</v>
      </c>
      <c r="I24" s="61">
        <f>153062+14999+6800+4532+13847</f>
        <v>193240</v>
      </c>
      <c r="J24" s="61">
        <v>183480</v>
      </c>
    </row>
    <row r="25" spans="2:10" ht="12.75">
      <c r="B25" s="94" t="s">
        <v>69</v>
      </c>
      <c r="C25" s="280" t="s">
        <v>506</v>
      </c>
      <c r="D25" s="280"/>
      <c r="E25" s="280"/>
      <c r="F25" s="280"/>
      <c r="G25" s="280"/>
      <c r="H25" s="95">
        <v>508</v>
      </c>
      <c r="I25" s="61"/>
      <c r="J25" s="61"/>
    </row>
    <row r="26" spans="2:10" ht="12.75">
      <c r="B26" s="94" t="s">
        <v>70</v>
      </c>
      <c r="C26" s="280" t="s">
        <v>507</v>
      </c>
      <c r="D26" s="280"/>
      <c r="E26" s="280"/>
      <c r="F26" s="280"/>
      <c r="G26" s="280"/>
      <c r="H26" s="95">
        <v>509</v>
      </c>
      <c r="I26" s="61">
        <v>42492</v>
      </c>
      <c r="J26" s="61">
        <v>30212</v>
      </c>
    </row>
    <row r="27" spans="2:10" ht="12.75">
      <c r="B27" s="94" t="s">
        <v>71</v>
      </c>
      <c r="C27" s="280" t="s">
        <v>508</v>
      </c>
      <c r="D27" s="280"/>
      <c r="E27" s="280"/>
      <c r="F27" s="280"/>
      <c r="G27" s="280"/>
      <c r="H27" s="95">
        <v>510</v>
      </c>
      <c r="I27" s="61"/>
      <c r="J27" s="61"/>
    </row>
    <row r="28" spans="2:10" ht="12.75">
      <c r="B28" s="94" t="s">
        <v>72</v>
      </c>
      <c r="C28" s="281" t="s">
        <v>509</v>
      </c>
      <c r="D28" s="281"/>
      <c r="E28" s="281"/>
      <c r="F28" s="281"/>
      <c r="G28" s="281"/>
      <c r="H28" s="95">
        <v>511</v>
      </c>
      <c r="I28" s="131">
        <f>I18-I22</f>
        <v>204969</v>
      </c>
      <c r="J28" s="131">
        <f>J18-J22</f>
        <v>212731</v>
      </c>
    </row>
    <row r="29" spans="2:10" ht="12.75">
      <c r="B29" s="94" t="s">
        <v>49</v>
      </c>
      <c r="C29" s="281" t="s">
        <v>510</v>
      </c>
      <c r="D29" s="281"/>
      <c r="E29" s="281"/>
      <c r="F29" s="281"/>
      <c r="G29" s="281"/>
      <c r="H29" s="95">
        <v>512</v>
      </c>
      <c r="I29" s="131"/>
      <c r="J29" s="131">
        <v>0</v>
      </c>
    </row>
    <row r="30" spans="2:10" ht="12.75">
      <c r="B30" s="94" t="s">
        <v>50</v>
      </c>
      <c r="C30" s="281" t="s">
        <v>511</v>
      </c>
      <c r="D30" s="281"/>
      <c r="E30" s="281"/>
      <c r="F30" s="281"/>
      <c r="G30" s="281"/>
      <c r="H30" s="95">
        <v>0</v>
      </c>
      <c r="I30" s="130"/>
      <c r="J30" s="130"/>
    </row>
    <row r="31" spans="2:10" ht="12.75">
      <c r="B31" s="94" t="s">
        <v>51</v>
      </c>
      <c r="C31" s="281" t="s">
        <v>512</v>
      </c>
      <c r="D31" s="281"/>
      <c r="E31" s="281"/>
      <c r="F31" s="281"/>
      <c r="G31" s="281"/>
      <c r="H31" s="95">
        <v>513</v>
      </c>
      <c r="I31" s="131">
        <f>I32+I33+I34+I35+I36+I37</f>
        <v>364461</v>
      </c>
      <c r="J31" s="131">
        <f>J32+J33+J34+J35+J36+J37</f>
        <v>662872</v>
      </c>
    </row>
    <row r="32" spans="2:10" ht="12.75">
      <c r="B32" s="94" t="s">
        <v>52</v>
      </c>
      <c r="C32" s="280" t="s">
        <v>513</v>
      </c>
      <c r="D32" s="280"/>
      <c r="E32" s="280"/>
      <c r="F32" s="280"/>
      <c r="G32" s="280"/>
      <c r="H32" s="95">
        <v>514</v>
      </c>
      <c r="I32" s="61">
        <v>200000</v>
      </c>
      <c r="J32" s="61">
        <v>600000</v>
      </c>
    </row>
    <row r="33" spans="2:10" ht="12.75">
      <c r="B33" s="94" t="s">
        <v>53</v>
      </c>
      <c r="C33" s="280" t="s">
        <v>514</v>
      </c>
      <c r="D33" s="280"/>
      <c r="E33" s="280"/>
      <c r="F33" s="280"/>
      <c r="G33" s="280"/>
      <c r="H33" s="95">
        <v>515</v>
      </c>
      <c r="I33" s="61"/>
      <c r="J33" s="61"/>
    </row>
    <row r="34" spans="2:10" ht="24" customHeight="1">
      <c r="B34" s="94" t="s">
        <v>54</v>
      </c>
      <c r="C34" s="280" t="s">
        <v>515</v>
      </c>
      <c r="D34" s="280"/>
      <c r="E34" s="280"/>
      <c r="F34" s="280"/>
      <c r="G34" s="280"/>
      <c r="H34" s="95">
        <v>516</v>
      </c>
      <c r="I34" s="61"/>
      <c r="J34" s="61"/>
    </row>
    <row r="35" spans="2:10" ht="12.75">
      <c r="B35" s="94" t="s">
        <v>55</v>
      </c>
      <c r="C35" s="280" t="s">
        <v>516</v>
      </c>
      <c r="D35" s="280"/>
      <c r="E35" s="280"/>
      <c r="F35" s="280"/>
      <c r="G35" s="280"/>
      <c r="H35" s="95">
        <v>517</v>
      </c>
      <c r="I35" s="61">
        <v>10224</v>
      </c>
      <c r="J35" s="61">
        <v>35555</v>
      </c>
    </row>
    <row r="36" spans="2:10" ht="12.75">
      <c r="B36" s="94" t="s">
        <v>56</v>
      </c>
      <c r="C36" s="280" t="s">
        <v>517</v>
      </c>
      <c r="D36" s="280"/>
      <c r="E36" s="280"/>
      <c r="F36" s="280"/>
      <c r="G36" s="280"/>
      <c r="H36" s="95">
        <v>518</v>
      </c>
      <c r="I36" s="61">
        <v>123228</v>
      </c>
      <c r="J36" s="61">
        <v>27317</v>
      </c>
    </row>
    <row r="37" spans="2:10" ht="12.75">
      <c r="B37" s="94" t="s">
        <v>57</v>
      </c>
      <c r="C37" s="280" t="s">
        <v>518</v>
      </c>
      <c r="D37" s="280"/>
      <c r="E37" s="280"/>
      <c r="F37" s="280"/>
      <c r="G37" s="280"/>
      <c r="H37" s="95">
        <v>519</v>
      </c>
      <c r="I37" s="61">
        <v>31009</v>
      </c>
      <c r="J37" s="61"/>
    </row>
    <row r="38" spans="2:10" ht="12.75">
      <c r="B38" s="94" t="s">
        <v>58</v>
      </c>
      <c r="C38" s="281" t="s">
        <v>519</v>
      </c>
      <c r="D38" s="281"/>
      <c r="E38" s="281"/>
      <c r="F38" s="281"/>
      <c r="G38" s="281"/>
      <c r="H38" s="95">
        <v>520</v>
      </c>
      <c r="I38" s="131">
        <f>I39+I40+I41+I42</f>
        <v>150000</v>
      </c>
      <c r="J38" s="131">
        <f>J39+J40+J41+J42</f>
        <v>411401</v>
      </c>
    </row>
    <row r="39" spans="2:10" ht="12.75">
      <c r="B39" s="94" t="s">
        <v>59</v>
      </c>
      <c r="C39" s="280" t="s">
        <v>520</v>
      </c>
      <c r="D39" s="280"/>
      <c r="E39" s="280"/>
      <c r="F39" s="280"/>
      <c r="G39" s="280"/>
      <c r="H39" s="95">
        <v>521</v>
      </c>
      <c r="I39" s="61"/>
      <c r="J39" s="61">
        <v>200000</v>
      </c>
    </row>
    <row r="40" spans="2:10" ht="12.75">
      <c r="B40" s="94" t="s">
        <v>60</v>
      </c>
      <c r="C40" s="280" t="s">
        <v>521</v>
      </c>
      <c r="D40" s="280"/>
      <c r="E40" s="280"/>
      <c r="F40" s="280"/>
      <c r="G40" s="280"/>
      <c r="H40" s="95">
        <v>522</v>
      </c>
      <c r="I40" s="61"/>
      <c r="J40" s="61"/>
    </row>
    <row r="41" spans="2:10" ht="22.5" customHeight="1">
      <c r="B41" s="94" t="s">
        <v>61</v>
      </c>
      <c r="C41" s="280" t="s">
        <v>522</v>
      </c>
      <c r="D41" s="280"/>
      <c r="E41" s="280"/>
      <c r="F41" s="280"/>
      <c r="G41" s="280"/>
      <c r="H41" s="95">
        <v>523</v>
      </c>
      <c r="I41" s="61"/>
      <c r="J41" s="61"/>
    </row>
    <row r="42" spans="2:10" ht="12.75">
      <c r="B42" s="94" t="s">
        <v>62</v>
      </c>
      <c r="C42" s="280" t="s">
        <v>523</v>
      </c>
      <c r="D42" s="280"/>
      <c r="E42" s="280"/>
      <c r="F42" s="280"/>
      <c r="G42" s="280"/>
      <c r="H42" s="95">
        <v>524</v>
      </c>
      <c r="I42" s="61">
        <f>30850+119150</f>
        <v>150000</v>
      </c>
      <c r="J42" s="61">
        <v>211401</v>
      </c>
    </row>
    <row r="43" spans="2:10" ht="12.75">
      <c r="B43" s="94" t="s">
        <v>63</v>
      </c>
      <c r="C43" s="281" t="s">
        <v>524</v>
      </c>
      <c r="D43" s="281"/>
      <c r="E43" s="281"/>
      <c r="F43" s="281"/>
      <c r="G43" s="281"/>
      <c r="H43" s="95">
        <v>525</v>
      </c>
      <c r="I43" s="131">
        <v>0</v>
      </c>
      <c r="J43" s="131">
        <f>J31-J38</f>
        <v>251471</v>
      </c>
    </row>
    <row r="44" spans="2:10" ht="12.75">
      <c r="B44" s="94" t="s">
        <v>64</v>
      </c>
      <c r="C44" s="281" t="s">
        <v>525</v>
      </c>
      <c r="D44" s="281"/>
      <c r="E44" s="281"/>
      <c r="F44" s="281"/>
      <c r="G44" s="281"/>
      <c r="H44" s="95">
        <v>526</v>
      </c>
      <c r="I44" s="131">
        <f>I38-I31</f>
        <v>-214461</v>
      </c>
      <c r="J44" s="131">
        <v>0</v>
      </c>
    </row>
    <row r="45" spans="2:10" ht="12.75">
      <c r="B45" s="94" t="s">
        <v>65</v>
      </c>
      <c r="C45" s="281" t="s">
        <v>526</v>
      </c>
      <c r="D45" s="281"/>
      <c r="E45" s="281"/>
      <c r="F45" s="281"/>
      <c r="G45" s="281"/>
      <c r="H45" s="95">
        <v>0</v>
      </c>
      <c r="I45" s="131"/>
      <c r="J45" s="131"/>
    </row>
    <row r="46" spans="2:10" ht="12.75">
      <c r="B46" s="94" t="s">
        <v>66</v>
      </c>
      <c r="C46" s="281" t="s">
        <v>527</v>
      </c>
      <c r="D46" s="281"/>
      <c r="E46" s="281"/>
      <c r="F46" s="281"/>
      <c r="G46" s="281"/>
      <c r="H46" s="95">
        <v>527</v>
      </c>
      <c r="I46" s="131">
        <f>I47+I48+I49+I50</f>
        <v>0</v>
      </c>
      <c r="J46" s="131">
        <f>J47+J48+J49+J50</f>
        <v>0</v>
      </c>
    </row>
    <row r="47" spans="2:10" ht="12.75">
      <c r="B47" s="94" t="s">
        <v>67</v>
      </c>
      <c r="C47" s="280" t="s">
        <v>528</v>
      </c>
      <c r="D47" s="280"/>
      <c r="E47" s="280"/>
      <c r="F47" s="280"/>
      <c r="G47" s="280"/>
      <c r="H47" s="95">
        <v>528</v>
      </c>
      <c r="I47" s="61"/>
      <c r="J47" s="61"/>
    </row>
    <row r="48" spans="2:10" ht="12.75">
      <c r="B48" s="94" t="s">
        <v>529</v>
      </c>
      <c r="C48" s="280" t="s">
        <v>530</v>
      </c>
      <c r="D48" s="280"/>
      <c r="E48" s="280"/>
      <c r="F48" s="280"/>
      <c r="G48" s="280"/>
      <c r="H48" s="95">
        <v>529</v>
      </c>
      <c r="I48" s="61"/>
      <c r="J48" s="61"/>
    </row>
    <row r="49" spans="2:10" ht="12.75">
      <c r="B49" s="94" t="s">
        <v>531</v>
      </c>
      <c r="C49" s="280" t="s">
        <v>532</v>
      </c>
      <c r="D49" s="280"/>
      <c r="E49" s="280"/>
      <c r="F49" s="280"/>
      <c r="G49" s="280"/>
      <c r="H49" s="95">
        <v>530</v>
      </c>
      <c r="I49" s="61"/>
      <c r="J49" s="61"/>
    </row>
    <row r="50" spans="2:10" ht="12.75">
      <c r="B50" s="94" t="s">
        <v>533</v>
      </c>
      <c r="C50" s="280" t="s">
        <v>534</v>
      </c>
      <c r="D50" s="280"/>
      <c r="E50" s="280"/>
      <c r="F50" s="280"/>
      <c r="G50" s="280"/>
      <c r="H50" s="95">
        <v>531</v>
      </c>
      <c r="I50" s="61"/>
      <c r="J50" s="61"/>
    </row>
    <row r="51" spans="2:10" ht="12.75">
      <c r="B51" s="94" t="s">
        <v>535</v>
      </c>
      <c r="C51" s="281" t="s">
        <v>536</v>
      </c>
      <c r="D51" s="281"/>
      <c r="E51" s="281"/>
      <c r="F51" s="281"/>
      <c r="G51" s="281"/>
      <c r="H51" s="95">
        <v>532</v>
      </c>
      <c r="I51" s="131">
        <f>I52+I53+I54+I55+I56+I57</f>
        <v>296940</v>
      </c>
      <c r="J51" s="131">
        <f>J52+J53+J54+J55+J56+J57</f>
        <v>458410</v>
      </c>
    </row>
    <row r="52" spans="2:10" ht="12.75">
      <c r="B52" s="94" t="s">
        <v>537</v>
      </c>
      <c r="C52" s="280" t="s">
        <v>538</v>
      </c>
      <c r="D52" s="280"/>
      <c r="E52" s="280"/>
      <c r="F52" s="280"/>
      <c r="G52" s="280"/>
      <c r="H52" s="95">
        <v>533</v>
      </c>
      <c r="I52" s="61"/>
      <c r="J52" s="61"/>
    </row>
    <row r="53" spans="2:10" ht="12.75">
      <c r="B53" s="94" t="s">
        <v>539</v>
      </c>
      <c r="C53" s="280" t="s">
        <v>540</v>
      </c>
      <c r="D53" s="280"/>
      <c r="E53" s="280"/>
      <c r="F53" s="280"/>
      <c r="G53" s="280"/>
      <c r="H53" s="95">
        <v>534</v>
      </c>
      <c r="I53" s="61"/>
      <c r="J53" s="61"/>
    </row>
    <row r="54" spans="2:10" ht="12.75">
      <c r="B54" s="94" t="s">
        <v>541</v>
      </c>
      <c r="C54" s="280" t="s">
        <v>542</v>
      </c>
      <c r="D54" s="280"/>
      <c r="E54" s="280"/>
      <c r="F54" s="280"/>
      <c r="G54" s="280"/>
      <c r="H54" s="95">
        <v>535</v>
      </c>
      <c r="I54" s="61"/>
      <c r="J54" s="61"/>
    </row>
    <row r="55" spans="2:10" ht="12.75">
      <c r="B55" s="94" t="s">
        <v>543</v>
      </c>
      <c r="C55" s="280" t="s">
        <v>544</v>
      </c>
      <c r="D55" s="280"/>
      <c r="E55" s="280"/>
      <c r="F55" s="280"/>
      <c r="G55" s="280"/>
      <c r="H55" s="95">
        <v>536</v>
      </c>
      <c r="I55" s="61"/>
      <c r="J55" s="61"/>
    </row>
    <row r="56" spans="2:10" ht="12.75">
      <c r="B56" s="94" t="s">
        <v>545</v>
      </c>
      <c r="C56" s="280" t="s">
        <v>546</v>
      </c>
      <c r="D56" s="280"/>
      <c r="E56" s="280"/>
      <c r="F56" s="280"/>
      <c r="G56" s="280"/>
      <c r="H56" s="95">
        <v>537</v>
      </c>
      <c r="I56" s="61">
        <v>296940</v>
      </c>
      <c r="J56" s="61">
        <v>458410</v>
      </c>
    </row>
    <row r="57" spans="2:10" ht="12.75">
      <c r="B57" s="94" t="s">
        <v>547</v>
      </c>
      <c r="C57" s="280" t="s">
        <v>548</v>
      </c>
      <c r="D57" s="280"/>
      <c r="E57" s="280"/>
      <c r="F57" s="280"/>
      <c r="G57" s="280"/>
      <c r="H57" s="95">
        <v>538</v>
      </c>
      <c r="I57" s="61"/>
      <c r="J57" s="61"/>
    </row>
    <row r="58" spans="2:10" ht="12.75">
      <c r="B58" s="94" t="s">
        <v>549</v>
      </c>
      <c r="C58" s="281" t="s">
        <v>550</v>
      </c>
      <c r="D58" s="281"/>
      <c r="E58" s="281"/>
      <c r="F58" s="281"/>
      <c r="G58" s="281"/>
      <c r="H58" s="95">
        <v>539</v>
      </c>
      <c r="I58" s="131">
        <v>0</v>
      </c>
      <c r="J58" s="131">
        <v>0</v>
      </c>
    </row>
    <row r="59" spans="2:10" ht="12.75">
      <c r="B59" s="94" t="s">
        <v>551</v>
      </c>
      <c r="C59" s="281" t="s">
        <v>552</v>
      </c>
      <c r="D59" s="281"/>
      <c r="E59" s="281"/>
      <c r="F59" s="281"/>
      <c r="G59" s="281"/>
      <c r="H59" s="95">
        <v>540</v>
      </c>
      <c r="I59" s="131">
        <f>I51-I46</f>
        <v>296940</v>
      </c>
      <c r="J59" s="131">
        <f>J51-J46</f>
        <v>458410</v>
      </c>
    </row>
    <row r="60" spans="2:10" ht="12.75">
      <c r="B60" s="94" t="s">
        <v>553</v>
      </c>
      <c r="C60" s="281" t="s">
        <v>554</v>
      </c>
      <c r="D60" s="281"/>
      <c r="E60" s="281"/>
      <c r="F60" s="281"/>
      <c r="G60" s="281"/>
      <c r="H60" s="95">
        <v>541</v>
      </c>
      <c r="I60" s="131">
        <f>I18+I31+I46</f>
        <v>891135</v>
      </c>
      <c r="J60" s="131">
        <f>J18+J31+J46</f>
        <v>1158872</v>
      </c>
    </row>
    <row r="61" spans="2:10" ht="12.75">
      <c r="B61" s="94" t="s">
        <v>555</v>
      </c>
      <c r="C61" s="281" t="s">
        <v>556</v>
      </c>
      <c r="D61" s="281"/>
      <c r="E61" s="281"/>
      <c r="F61" s="281"/>
      <c r="G61" s="281"/>
      <c r="H61" s="95">
        <v>542</v>
      </c>
      <c r="I61" s="131">
        <f>I22+I38+I51</f>
        <v>768645</v>
      </c>
      <c r="J61" s="131">
        <f>J22+J38+J51</f>
        <v>1153080</v>
      </c>
    </row>
    <row r="62" spans="2:10" ht="12.75">
      <c r="B62" s="94" t="s">
        <v>557</v>
      </c>
      <c r="C62" s="281" t="s">
        <v>558</v>
      </c>
      <c r="D62" s="281"/>
      <c r="E62" s="281"/>
      <c r="F62" s="281"/>
      <c r="G62" s="281"/>
      <c r="H62" s="95">
        <v>543</v>
      </c>
      <c r="I62" s="131">
        <f>I60-I61</f>
        <v>122490</v>
      </c>
      <c r="J62" s="131">
        <f>J60-J61</f>
        <v>5792</v>
      </c>
    </row>
    <row r="63" spans="2:10" ht="12.75">
      <c r="B63" s="94" t="s">
        <v>559</v>
      </c>
      <c r="C63" s="281" t="s">
        <v>560</v>
      </c>
      <c r="D63" s="281"/>
      <c r="E63" s="281"/>
      <c r="F63" s="281"/>
      <c r="G63" s="281"/>
      <c r="H63" s="95">
        <v>544</v>
      </c>
      <c r="I63" s="131">
        <v>0</v>
      </c>
      <c r="J63" s="131">
        <v>0</v>
      </c>
    </row>
    <row r="64" spans="2:10" ht="12.75">
      <c r="B64" s="94" t="s">
        <v>561</v>
      </c>
      <c r="C64" s="281" t="s">
        <v>562</v>
      </c>
      <c r="D64" s="281"/>
      <c r="E64" s="281"/>
      <c r="F64" s="281"/>
      <c r="G64" s="281"/>
      <c r="H64" s="95">
        <v>545</v>
      </c>
      <c r="I64" s="62">
        <v>39835</v>
      </c>
      <c r="J64" s="62">
        <v>34043</v>
      </c>
    </row>
    <row r="65" spans="2:10" ht="12.75">
      <c r="B65" s="94" t="s">
        <v>563</v>
      </c>
      <c r="C65" s="281" t="s">
        <v>564</v>
      </c>
      <c r="D65" s="281"/>
      <c r="E65" s="281"/>
      <c r="F65" s="281"/>
      <c r="G65" s="281"/>
      <c r="H65" s="95">
        <v>546</v>
      </c>
      <c r="I65" s="62"/>
      <c r="J65" s="62"/>
    </row>
    <row r="66" spans="2:10" ht="12.75">
      <c r="B66" s="94" t="s">
        <v>565</v>
      </c>
      <c r="C66" s="281" t="s">
        <v>566</v>
      </c>
      <c r="D66" s="281"/>
      <c r="E66" s="281"/>
      <c r="F66" s="281"/>
      <c r="G66" s="281"/>
      <c r="H66" s="95">
        <v>547</v>
      </c>
      <c r="I66" s="62"/>
      <c r="J66" s="62"/>
    </row>
    <row r="67" spans="2:10" ht="12.75">
      <c r="B67" s="94" t="s">
        <v>567</v>
      </c>
      <c r="C67" s="281" t="s">
        <v>568</v>
      </c>
      <c r="D67" s="281"/>
      <c r="E67" s="281"/>
      <c r="F67" s="281"/>
      <c r="G67" s="281"/>
      <c r="H67" s="95">
        <v>548</v>
      </c>
      <c r="I67" s="131">
        <f>I64+I62-I63+I65-I66</f>
        <v>162325</v>
      </c>
      <c r="J67" s="131">
        <f>J64+J62-J63+J65-J66</f>
        <v>39835</v>
      </c>
    </row>
    <row r="68" spans="2:10" ht="12.75">
      <c r="B68" s="44"/>
      <c r="C68" s="44"/>
      <c r="D68" s="44"/>
      <c r="E68" s="44"/>
      <c r="F68" s="44"/>
      <c r="G68" s="44"/>
      <c r="H68" s="44"/>
      <c r="I68" s="44"/>
      <c r="J68" s="44"/>
    </row>
    <row r="69" spans="2:10" ht="13.5" thickBot="1">
      <c r="B69" s="43" t="s">
        <v>25</v>
      </c>
      <c r="C69" s="44" t="s">
        <v>735</v>
      </c>
      <c r="D69" s="44"/>
      <c r="E69" s="309" t="s">
        <v>26</v>
      </c>
      <c r="F69" s="309"/>
      <c r="G69" s="309"/>
      <c r="H69" s="312"/>
      <c r="I69" s="312"/>
      <c r="J69" s="312"/>
    </row>
    <row r="70" spans="2:10" ht="13.5" thickBot="1">
      <c r="B70" s="43" t="s">
        <v>27</v>
      </c>
      <c r="C70" s="44" t="s">
        <v>736</v>
      </c>
      <c r="D70" s="44" t="s">
        <v>28</v>
      </c>
      <c r="E70" s="309" t="s">
        <v>29</v>
      </c>
      <c r="F70" s="309"/>
      <c r="G70" s="309"/>
      <c r="H70" s="310"/>
      <c r="I70" s="310"/>
      <c r="J70" s="310"/>
    </row>
  </sheetData>
  <sheetProtection/>
  <mergeCells count="70">
    <mergeCell ref="C16:G16"/>
    <mergeCell ref="C17:G17"/>
    <mergeCell ref="B14:B15"/>
    <mergeCell ref="C14:G15"/>
    <mergeCell ref="H14:H15"/>
    <mergeCell ref="I14:J14"/>
    <mergeCell ref="C28:G28"/>
    <mergeCell ref="C29:G29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40:G40"/>
    <mergeCell ref="C41:G41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52:G52"/>
    <mergeCell ref="C53:G53"/>
    <mergeCell ref="C42:G42"/>
    <mergeCell ref="C43:G43"/>
    <mergeCell ref="C44:G44"/>
    <mergeCell ref="C45:G45"/>
    <mergeCell ref="C54:G54"/>
    <mergeCell ref="C55:G55"/>
    <mergeCell ref="C56:G56"/>
    <mergeCell ref="C57:G57"/>
    <mergeCell ref="C46:G46"/>
    <mergeCell ref="C47:G47"/>
    <mergeCell ref="C48:G48"/>
    <mergeCell ref="C49:G49"/>
    <mergeCell ref="C50:G50"/>
    <mergeCell ref="C51:G51"/>
    <mergeCell ref="C66:G66"/>
    <mergeCell ref="C67:G67"/>
    <mergeCell ref="C64:G64"/>
    <mergeCell ref="C65:G65"/>
    <mergeCell ref="C58:G58"/>
    <mergeCell ref="C59:G59"/>
    <mergeCell ref="C60:G60"/>
    <mergeCell ref="C61:G61"/>
    <mergeCell ref="B10:J10"/>
    <mergeCell ref="B11:J11"/>
    <mergeCell ref="B12:J12"/>
    <mergeCell ref="H13:J13"/>
    <mergeCell ref="E70:G70"/>
    <mergeCell ref="H70:J70"/>
    <mergeCell ref="C62:G62"/>
    <mergeCell ref="C63:G63"/>
    <mergeCell ref="E69:G69"/>
    <mergeCell ref="H69:J69"/>
    <mergeCell ref="B6:E6"/>
    <mergeCell ref="C7:D7"/>
    <mergeCell ref="C8:D8"/>
    <mergeCell ref="C2:D2"/>
    <mergeCell ref="C3:D3"/>
    <mergeCell ref="B4:D5"/>
  </mergeCells>
  <dataValidations count="2">
    <dataValidation type="whole" operator="greaterThanOrEqual" allowBlank="1" showInputMessage="1" showErrorMessage="1" prompt="U ovo polje se ne unosi iznos.&#10;Polje se automatski računa u skladu sa formulom." errorTitle="Graška" error="Unose se vrijednosti u konvertibilnim markama, bez decimalnih mjesta. Nije dozvoljen unos negativnih brojeva." sqref="I67:J67 I43:J44 I46:J46 I22:J22 I51:J51 I28:J29 I31:J31 I38:J38 I58:J63 I18:J18">
      <formula1>0</formula1>
    </dataValidation>
    <dataValidation type="whole" operator="greaterThanOrEqual" allowBlank="1" showInputMessage="1" showErrorMessage="1" errorTitle="Graška" error="Unose se vrijednosti u konvertibilnim markama, bez decimalnih mjesta. Nije dozvoljen unos negativnih brojeva." sqref="I64:J66 I19:J21 I17:J17 I23:J27 I30:J30 I32:J37 I39:J42 I45:J45 I47:J50 I52:J5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6">
      <selection activeCell="B81" sqref="B81:F81"/>
    </sheetView>
  </sheetViews>
  <sheetFormatPr defaultColWidth="9.140625" defaultRowHeight="12.75"/>
  <cols>
    <col min="1" max="1" width="13.421875" style="0" customWidth="1"/>
    <col min="2" max="2" width="26.28125" style="0" customWidth="1"/>
    <col min="4" max="4" width="8.7109375" style="0" customWidth="1"/>
    <col min="6" max="6" width="8.140625" style="0" customWidth="1"/>
    <col min="7" max="7" width="8.28125" style="0" customWidth="1"/>
  </cols>
  <sheetData>
    <row r="1" spans="1:9" ht="12.75">
      <c r="A1" s="64" t="s">
        <v>726</v>
      </c>
      <c r="B1" s="267" t="s">
        <v>355</v>
      </c>
      <c r="C1" s="267"/>
      <c r="E1" s="67" t="s">
        <v>740</v>
      </c>
      <c r="F1" s="101" t="s">
        <v>358</v>
      </c>
      <c r="G1" s="68"/>
      <c r="H1" s="68"/>
      <c r="I1" s="44"/>
    </row>
    <row r="2" spans="1:9" ht="12.75">
      <c r="A2" s="64" t="s">
        <v>727</v>
      </c>
      <c r="B2" s="267" t="s">
        <v>734</v>
      </c>
      <c r="C2" s="267"/>
      <c r="E2" s="65"/>
      <c r="F2" s="102" t="s">
        <v>359</v>
      </c>
      <c r="G2" s="70"/>
      <c r="H2" s="70"/>
      <c r="I2" s="44"/>
    </row>
    <row r="3" spans="1:9" ht="12.75">
      <c r="A3" s="268" t="s">
        <v>20</v>
      </c>
      <c r="B3" s="268"/>
      <c r="C3" s="268"/>
      <c r="E3" s="65"/>
      <c r="F3" s="70" t="s">
        <v>24</v>
      </c>
      <c r="G3" s="70"/>
      <c r="H3" s="70"/>
      <c r="I3" s="44"/>
    </row>
    <row r="4" spans="1:9" ht="12.75">
      <c r="A4" s="268"/>
      <c r="B4" s="268"/>
      <c r="C4" s="268"/>
      <c r="E4" s="65"/>
      <c r="F4" s="70" t="s">
        <v>24</v>
      </c>
      <c r="G4" s="70"/>
      <c r="H4" s="70"/>
      <c r="I4" s="44"/>
    </row>
    <row r="5" spans="1:9" ht="12.75">
      <c r="A5" s="104" t="s">
        <v>739</v>
      </c>
      <c r="B5" s="104"/>
      <c r="C5" s="104"/>
      <c r="E5" s="65"/>
      <c r="F5" s="70" t="s">
        <v>24</v>
      </c>
      <c r="G5" s="70"/>
      <c r="H5" s="70"/>
      <c r="I5" s="44"/>
    </row>
    <row r="6" spans="1:9" ht="12.75">
      <c r="A6" s="64" t="s">
        <v>21</v>
      </c>
      <c r="B6" s="267" t="s">
        <v>41</v>
      </c>
      <c r="C6" s="267"/>
      <c r="E6" s="65"/>
      <c r="F6" s="70" t="s">
        <v>24</v>
      </c>
      <c r="G6" s="70"/>
      <c r="H6" s="70"/>
      <c r="I6" s="44"/>
    </row>
    <row r="7" spans="1:9" ht="12.75">
      <c r="A7" s="64" t="s">
        <v>22</v>
      </c>
      <c r="B7" s="267" t="s">
        <v>357</v>
      </c>
      <c r="C7" s="267"/>
      <c r="D7" s="74"/>
      <c r="E7" s="44"/>
      <c r="F7" s="44"/>
      <c r="G7" s="44"/>
      <c r="H7" s="44"/>
      <c r="I7" s="44"/>
    </row>
    <row r="8" spans="1:9" ht="12.75">
      <c r="A8" s="44"/>
      <c r="B8" s="44"/>
      <c r="C8" s="44"/>
      <c r="D8" s="44"/>
      <c r="E8" s="44"/>
      <c r="F8" s="44"/>
      <c r="G8" s="44"/>
      <c r="H8" s="44"/>
      <c r="I8" s="44"/>
    </row>
    <row r="9" spans="1:9" ht="12.75">
      <c r="A9" s="322" t="s">
        <v>38</v>
      </c>
      <c r="B9" s="322"/>
      <c r="C9" s="322"/>
      <c r="D9" s="322"/>
      <c r="E9" s="322"/>
      <c r="F9" s="322"/>
      <c r="G9" s="322"/>
      <c r="H9" s="162"/>
      <c r="I9" s="162"/>
    </row>
    <row r="10" spans="1:9" ht="12.75">
      <c r="A10" s="323" t="s">
        <v>39</v>
      </c>
      <c r="B10" s="323"/>
      <c r="C10" s="323"/>
      <c r="D10" s="323"/>
      <c r="E10" s="323"/>
      <c r="F10" s="323"/>
      <c r="G10" s="323"/>
      <c r="H10" s="163"/>
      <c r="I10" s="163"/>
    </row>
    <row r="11" spans="1:9" ht="12.75">
      <c r="A11" s="323" t="s">
        <v>361</v>
      </c>
      <c r="B11" s="323"/>
      <c r="C11" s="323"/>
      <c r="D11" s="323"/>
      <c r="E11" s="323"/>
      <c r="F11" s="323"/>
      <c r="G11" s="323"/>
      <c r="H11" s="163"/>
      <c r="I11" s="163"/>
    </row>
    <row r="12" spans="1:9" ht="12.75">
      <c r="A12" s="44"/>
      <c r="B12" s="44"/>
      <c r="C12" s="44"/>
      <c r="D12" s="44"/>
      <c r="E12" s="44"/>
      <c r="F12" s="44"/>
      <c r="G12" s="308" t="s">
        <v>35</v>
      </c>
      <c r="H12" s="308"/>
      <c r="I12" s="308"/>
    </row>
    <row r="13" spans="1:9" ht="12.75">
      <c r="A13" s="317" t="s">
        <v>202</v>
      </c>
      <c r="B13" s="302" t="s">
        <v>203</v>
      </c>
      <c r="C13" s="302"/>
      <c r="D13" s="302"/>
      <c r="E13" s="302"/>
      <c r="F13" s="302"/>
      <c r="G13" s="300" t="s">
        <v>204</v>
      </c>
      <c r="H13" s="302" t="s">
        <v>474</v>
      </c>
      <c r="I13" s="321"/>
    </row>
    <row r="14" spans="1:9" ht="22.5">
      <c r="A14" s="318"/>
      <c r="B14" s="319"/>
      <c r="C14" s="319"/>
      <c r="D14" s="319"/>
      <c r="E14" s="319"/>
      <c r="F14" s="319"/>
      <c r="G14" s="320"/>
      <c r="H14" s="112" t="s">
        <v>475</v>
      </c>
      <c r="I14" s="113" t="s">
        <v>476</v>
      </c>
    </row>
    <row r="15" spans="1:9" ht="12.75">
      <c r="A15" s="78">
        <v>1</v>
      </c>
      <c r="B15" s="315">
        <v>2</v>
      </c>
      <c r="C15" s="315"/>
      <c r="D15" s="315"/>
      <c r="E15" s="315"/>
      <c r="F15" s="315"/>
      <c r="G15" s="79">
        <v>3</v>
      </c>
      <c r="H15" s="148">
        <v>4</v>
      </c>
      <c r="I15" s="149">
        <v>5</v>
      </c>
    </row>
    <row r="16" spans="1:9" ht="12.75">
      <c r="A16" s="150">
        <v>10</v>
      </c>
      <c r="B16" s="335" t="s">
        <v>569</v>
      </c>
      <c r="C16" s="335"/>
      <c r="D16" s="335"/>
      <c r="E16" s="335"/>
      <c r="F16" s="335"/>
      <c r="G16" s="151">
        <v>601</v>
      </c>
      <c r="H16" s="134"/>
      <c r="I16" s="135"/>
    </row>
    <row r="17" spans="1:9" ht="23.25" customHeight="1">
      <c r="A17" s="152" t="s">
        <v>570</v>
      </c>
      <c r="B17" s="330" t="s">
        <v>571</v>
      </c>
      <c r="C17" s="330"/>
      <c r="D17" s="330"/>
      <c r="E17" s="330"/>
      <c r="F17" s="330"/>
      <c r="G17" s="153">
        <v>602</v>
      </c>
      <c r="H17" s="136"/>
      <c r="I17" s="137"/>
    </row>
    <row r="18" spans="1:9" ht="21.75" customHeight="1">
      <c r="A18" s="154" t="s">
        <v>572</v>
      </c>
      <c r="B18" s="329" t="s">
        <v>573</v>
      </c>
      <c r="C18" s="329"/>
      <c r="D18" s="329"/>
      <c r="E18" s="329"/>
      <c r="F18" s="329"/>
      <c r="G18" s="155">
        <v>603</v>
      </c>
      <c r="H18" s="138"/>
      <c r="I18" s="139"/>
    </row>
    <row r="19" spans="1:9" ht="22.5" customHeight="1">
      <c r="A19" s="152" t="s">
        <v>574</v>
      </c>
      <c r="B19" s="330" t="s">
        <v>575</v>
      </c>
      <c r="C19" s="330"/>
      <c r="D19" s="330"/>
      <c r="E19" s="330"/>
      <c r="F19" s="330"/>
      <c r="G19" s="153">
        <v>604</v>
      </c>
      <c r="H19" s="136"/>
      <c r="I19" s="137"/>
    </row>
    <row r="20" spans="1:9" ht="24.75" customHeight="1">
      <c r="A20" s="154" t="s">
        <v>576</v>
      </c>
      <c r="B20" s="329" t="s">
        <v>577</v>
      </c>
      <c r="C20" s="329"/>
      <c r="D20" s="329"/>
      <c r="E20" s="329"/>
      <c r="F20" s="329"/>
      <c r="G20" s="155">
        <v>605</v>
      </c>
      <c r="H20" s="138"/>
      <c r="I20" s="139"/>
    </row>
    <row r="21" spans="1:9" ht="24.75" customHeight="1">
      <c r="A21" s="152" t="s">
        <v>578</v>
      </c>
      <c r="B21" s="330" t="s">
        <v>579</v>
      </c>
      <c r="C21" s="330"/>
      <c r="D21" s="330"/>
      <c r="E21" s="330"/>
      <c r="F21" s="330"/>
      <c r="G21" s="153">
        <v>606</v>
      </c>
      <c r="H21" s="136"/>
      <c r="I21" s="137"/>
    </row>
    <row r="22" spans="1:9" ht="21.75" customHeight="1">
      <c r="A22" s="154" t="s">
        <v>580</v>
      </c>
      <c r="B22" s="329" t="s">
        <v>581</v>
      </c>
      <c r="C22" s="329"/>
      <c r="D22" s="329"/>
      <c r="E22" s="329"/>
      <c r="F22" s="329"/>
      <c r="G22" s="155">
        <v>607</v>
      </c>
      <c r="H22" s="138"/>
      <c r="I22" s="139"/>
    </row>
    <row r="23" spans="1:9" ht="24.75" customHeight="1">
      <c r="A23" s="152" t="s">
        <v>582</v>
      </c>
      <c r="B23" s="330" t="s">
        <v>583</v>
      </c>
      <c r="C23" s="330"/>
      <c r="D23" s="330"/>
      <c r="E23" s="330"/>
      <c r="F23" s="330"/>
      <c r="G23" s="153">
        <v>608</v>
      </c>
      <c r="H23" s="136"/>
      <c r="I23" s="137"/>
    </row>
    <row r="24" spans="1:9" ht="22.5" customHeight="1">
      <c r="A24" s="154" t="s">
        <v>584</v>
      </c>
      <c r="B24" s="329" t="s">
        <v>585</v>
      </c>
      <c r="C24" s="329"/>
      <c r="D24" s="329"/>
      <c r="E24" s="329"/>
      <c r="F24" s="329"/>
      <c r="G24" s="155">
        <v>609</v>
      </c>
      <c r="H24" s="138"/>
      <c r="I24" s="139"/>
    </row>
    <row r="25" spans="1:9" ht="24.75" customHeight="1">
      <c r="A25" s="152" t="s">
        <v>586</v>
      </c>
      <c r="B25" s="330" t="s">
        <v>587</v>
      </c>
      <c r="C25" s="330"/>
      <c r="D25" s="330"/>
      <c r="E25" s="330"/>
      <c r="F25" s="330"/>
      <c r="G25" s="153">
        <v>610</v>
      </c>
      <c r="H25" s="136"/>
      <c r="I25" s="137"/>
    </row>
    <row r="26" spans="1:9" ht="24" customHeight="1">
      <c r="A26" s="154" t="s">
        <v>588</v>
      </c>
      <c r="B26" s="329" t="s">
        <v>589</v>
      </c>
      <c r="C26" s="329"/>
      <c r="D26" s="329"/>
      <c r="E26" s="329"/>
      <c r="F26" s="329"/>
      <c r="G26" s="155">
        <v>611</v>
      </c>
      <c r="H26" s="138"/>
      <c r="I26" s="139"/>
    </row>
    <row r="27" spans="1:9" ht="27" customHeight="1">
      <c r="A27" s="152" t="s">
        <v>590</v>
      </c>
      <c r="B27" s="330" t="s">
        <v>591</v>
      </c>
      <c r="C27" s="330"/>
      <c r="D27" s="330"/>
      <c r="E27" s="330"/>
      <c r="F27" s="330"/>
      <c r="G27" s="153">
        <v>612</v>
      </c>
      <c r="H27" s="136"/>
      <c r="I27" s="137"/>
    </row>
    <row r="28" spans="1:9" ht="24" customHeight="1">
      <c r="A28" s="154" t="s">
        <v>592</v>
      </c>
      <c r="B28" s="329" t="s">
        <v>593</v>
      </c>
      <c r="C28" s="329"/>
      <c r="D28" s="329"/>
      <c r="E28" s="329"/>
      <c r="F28" s="329"/>
      <c r="G28" s="155">
        <v>613</v>
      </c>
      <c r="H28" s="138"/>
      <c r="I28" s="139"/>
    </row>
    <row r="29" spans="1:9" ht="10.5" customHeight="1">
      <c r="A29" s="152" t="s">
        <v>594</v>
      </c>
      <c r="B29" s="330" t="s">
        <v>595</v>
      </c>
      <c r="C29" s="330"/>
      <c r="D29" s="330"/>
      <c r="E29" s="330"/>
      <c r="F29" s="330"/>
      <c r="G29" s="153">
        <v>614</v>
      </c>
      <c r="H29" s="136"/>
      <c r="I29" s="137"/>
    </row>
    <row r="30" spans="1:9" ht="12.75">
      <c r="A30" s="154" t="s">
        <v>596</v>
      </c>
      <c r="B30" s="329" t="s">
        <v>597</v>
      </c>
      <c r="C30" s="329"/>
      <c r="D30" s="329"/>
      <c r="E30" s="329"/>
      <c r="F30" s="329"/>
      <c r="G30" s="155">
        <v>615</v>
      </c>
      <c r="H30" s="138"/>
      <c r="I30" s="139"/>
    </row>
    <row r="31" spans="1:9" ht="12.75">
      <c r="A31" s="152" t="s">
        <v>598</v>
      </c>
      <c r="B31" s="330" t="s">
        <v>599</v>
      </c>
      <c r="C31" s="330"/>
      <c r="D31" s="330"/>
      <c r="E31" s="330"/>
      <c r="F31" s="330"/>
      <c r="G31" s="153">
        <v>616</v>
      </c>
      <c r="H31" s="136"/>
      <c r="I31" s="137"/>
    </row>
    <row r="32" spans="1:9" ht="12.75">
      <c r="A32" s="156">
        <v>65</v>
      </c>
      <c r="B32" s="334" t="s">
        <v>600</v>
      </c>
      <c r="C32" s="334"/>
      <c r="D32" s="334"/>
      <c r="E32" s="334"/>
      <c r="F32" s="334"/>
      <c r="G32" s="157">
        <v>617</v>
      </c>
      <c r="H32" s="140">
        <f>H33+H37+H38+H39+H40+H41+H36</f>
        <v>0</v>
      </c>
      <c r="I32" s="140">
        <f>I33+I37+I38+I39+I40+I41+I36</f>
        <v>0</v>
      </c>
    </row>
    <row r="33" spans="1:9" ht="12.75">
      <c r="A33" s="152">
        <v>650</v>
      </c>
      <c r="B33" s="330" t="s">
        <v>601</v>
      </c>
      <c r="C33" s="330"/>
      <c r="D33" s="330"/>
      <c r="E33" s="330"/>
      <c r="F33" s="330"/>
      <c r="G33" s="153">
        <v>618</v>
      </c>
      <c r="H33" s="136"/>
      <c r="I33" s="137"/>
    </row>
    <row r="34" spans="1:9" ht="24.75" customHeight="1">
      <c r="A34" s="154" t="s">
        <v>602</v>
      </c>
      <c r="B34" s="329" t="s">
        <v>603</v>
      </c>
      <c r="C34" s="329"/>
      <c r="D34" s="329"/>
      <c r="E34" s="329"/>
      <c r="F34" s="329"/>
      <c r="G34" s="155">
        <v>619</v>
      </c>
      <c r="H34" s="138"/>
      <c r="I34" s="139"/>
    </row>
    <row r="35" spans="1:9" ht="27" customHeight="1">
      <c r="A35" s="152" t="s">
        <v>602</v>
      </c>
      <c r="B35" s="330" t="s">
        <v>604</v>
      </c>
      <c r="C35" s="330"/>
      <c r="D35" s="330"/>
      <c r="E35" s="330"/>
      <c r="F35" s="330"/>
      <c r="G35" s="153">
        <v>620</v>
      </c>
      <c r="H35" s="136"/>
      <c r="I35" s="137"/>
    </row>
    <row r="36" spans="1:9" ht="12.75">
      <c r="A36" s="154">
        <v>651</v>
      </c>
      <c r="B36" s="329" t="s">
        <v>605</v>
      </c>
      <c r="C36" s="329"/>
      <c r="D36" s="329"/>
      <c r="E36" s="329"/>
      <c r="F36" s="329"/>
      <c r="G36" s="155">
        <v>621</v>
      </c>
      <c r="H36" s="138"/>
      <c r="I36" s="139"/>
    </row>
    <row r="37" spans="1:9" ht="12.75">
      <c r="A37" s="152">
        <v>652</v>
      </c>
      <c r="B37" s="330" t="s">
        <v>606</v>
      </c>
      <c r="C37" s="330"/>
      <c r="D37" s="330"/>
      <c r="E37" s="330"/>
      <c r="F37" s="330"/>
      <c r="G37" s="153">
        <v>622</v>
      </c>
      <c r="H37" s="136"/>
      <c r="I37" s="137"/>
    </row>
    <row r="38" spans="1:9" ht="12.75">
      <c r="A38" s="154">
        <v>653</v>
      </c>
      <c r="B38" s="329" t="s">
        <v>607</v>
      </c>
      <c r="C38" s="329"/>
      <c r="D38" s="329"/>
      <c r="E38" s="329"/>
      <c r="F38" s="329"/>
      <c r="G38" s="155">
        <v>623</v>
      </c>
      <c r="H38" s="138"/>
      <c r="I38" s="139"/>
    </row>
    <row r="39" spans="1:9" ht="12.75">
      <c r="A39" s="152">
        <v>654</v>
      </c>
      <c r="B39" s="330" t="s">
        <v>608</v>
      </c>
      <c r="C39" s="330"/>
      <c r="D39" s="330"/>
      <c r="E39" s="330"/>
      <c r="F39" s="330"/>
      <c r="G39" s="153">
        <v>624</v>
      </c>
      <c r="H39" s="136"/>
      <c r="I39" s="137"/>
    </row>
    <row r="40" spans="1:9" ht="12.75">
      <c r="A40" s="154">
        <v>655</v>
      </c>
      <c r="B40" s="329" t="s">
        <v>609</v>
      </c>
      <c r="C40" s="329"/>
      <c r="D40" s="329"/>
      <c r="E40" s="329"/>
      <c r="F40" s="329"/>
      <c r="G40" s="155">
        <v>625</v>
      </c>
      <c r="H40" s="138"/>
      <c r="I40" s="139"/>
    </row>
    <row r="41" spans="1:9" ht="12.75">
      <c r="A41" s="152">
        <v>659</v>
      </c>
      <c r="B41" s="330" t="s">
        <v>610</v>
      </c>
      <c r="C41" s="330"/>
      <c r="D41" s="330"/>
      <c r="E41" s="330"/>
      <c r="F41" s="330"/>
      <c r="G41" s="153">
        <v>626</v>
      </c>
      <c r="H41" s="136"/>
      <c r="I41" s="137"/>
    </row>
    <row r="42" spans="1:9" ht="12.75">
      <c r="A42" s="156" t="s">
        <v>611</v>
      </c>
      <c r="B42" s="334" t="s">
        <v>612</v>
      </c>
      <c r="C42" s="334"/>
      <c r="D42" s="334"/>
      <c r="E42" s="334"/>
      <c r="F42" s="334"/>
      <c r="G42" s="157">
        <v>627</v>
      </c>
      <c r="H42" s="141">
        <v>571475</v>
      </c>
      <c r="I42" s="142">
        <v>424203</v>
      </c>
    </row>
    <row r="43" spans="1:9" ht="12.75">
      <c r="A43" s="152" t="s">
        <v>613</v>
      </c>
      <c r="B43" s="330" t="s">
        <v>614</v>
      </c>
      <c r="C43" s="330"/>
      <c r="D43" s="330"/>
      <c r="E43" s="330"/>
      <c r="F43" s="330"/>
      <c r="G43" s="153">
        <v>628</v>
      </c>
      <c r="H43" s="136">
        <v>571475</v>
      </c>
      <c r="I43" s="137">
        <v>424203</v>
      </c>
    </row>
    <row r="44" spans="1:9" ht="12.75">
      <c r="A44" s="154" t="s">
        <v>615</v>
      </c>
      <c r="B44" s="329" t="s">
        <v>616</v>
      </c>
      <c r="C44" s="329"/>
      <c r="D44" s="329"/>
      <c r="E44" s="329"/>
      <c r="F44" s="329"/>
      <c r="G44" s="155">
        <v>629</v>
      </c>
      <c r="H44" s="138"/>
      <c r="I44" s="139"/>
    </row>
    <row r="45" spans="1:9" ht="12.75">
      <c r="A45" s="152">
        <v>678</v>
      </c>
      <c r="B45" s="330" t="s">
        <v>617</v>
      </c>
      <c r="C45" s="330"/>
      <c r="D45" s="330"/>
      <c r="E45" s="330"/>
      <c r="F45" s="330"/>
      <c r="G45" s="153">
        <v>630</v>
      </c>
      <c r="H45" s="136"/>
      <c r="I45" s="137"/>
    </row>
    <row r="46" spans="1:9" ht="12.75">
      <c r="A46" s="156">
        <v>51</v>
      </c>
      <c r="B46" s="334" t="s">
        <v>618</v>
      </c>
      <c r="C46" s="334"/>
      <c r="D46" s="334"/>
      <c r="E46" s="334"/>
      <c r="F46" s="334"/>
      <c r="G46" s="157">
        <v>631</v>
      </c>
      <c r="H46" s="141">
        <v>5796</v>
      </c>
      <c r="I46" s="142">
        <v>7397</v>
      </c>
    </row>
    <row r="47" spans="1:9" ht="12.75">
      <c r="A47" s="152">
        <v>513</v>
      </c>
      <c r="B47" s="330" t="s">
        <v>619</v>
      </c>
      <c r="C47" s="330"/>
      <c r="D47" s="330"/>
      <c r="E47" s="330"/>
      <c r="F47" s="330"/>
      <c r="G47" s="153">
        <v>632</v>
      </c>
      <c r="H47" s="136">
        <v>3074</v>
      </c>
      <c r="I47" s="137">
        <v>4697</v>
      </c>
    </row>
    <row r="48" spans="1:9" ht="12.75">
      <c r="A48" s="156">
        <v>52</v>
      </c>
      <c r="B48" s="334" t="s">
        <v>620</v>
      </c>
      <c r="C48" s="334"/>
      <c r="D48" s="334"/>
      <c r="E48" s="334"/>
      <c r="F48" s="334"/>
      <c r="G48" s="157">
        <v>633</v>
      </c>
      <c r="H48" s="141">
        <v>193304</v>
      </c>
      <c r="I48" s="142">
        <v>183480</v>
      </c>
    </row>
    <row r="49" spans="1:9" ht="12.75">
      <c r="A49" s="152">
        <v>525</v>
      </c>
      <c r="B49" s="330" t="s">
        <v>621</v>
      </c>
      <c r="C49" s="330"/>
      <c r="D49" s="330"/>
      <c r="E49" s="330"/>
      <c r="F49" s="330"/>
      <c r="G49" s="153">
        <v>634</v>
      </c>
      <c r="H49" s="136">
        <v>229</v>
      </c>
      <c r="I49" s="137">
        <v>213</v>
      </c>
    </row>
    <row r="50" spans="1:9" ht="12.75">
      <c r="A50" s="154" t="s">
        <v>622</v>
      </c>
      <c r="B50" s="329" t="s">
        <v>623</v>
      </c>
      <c r="C50" s="329"/>
      <c r="D50" s="329"/>
      <c r="E50" s="329"/>
      <c r="F50" s="329"/>
      <c r="G50" s="155">
        <v>635</v>
      </c>
      <c r="H50" s="138"/>
      <c r="I50" s="139"/>
    </row>
    <row r="51" spans="1:9" ht="12.75">
      <c r="A51" s="158">
        <v>53</v>
      </c>
      <c r="B51" s="328" t="s">
        <v>624</v>
      </c>
      <c r="C51" s="328"/>
      <c r="D51" s="328"/>
      <c r="E51" s="328"/>
      <c r="F51" s="328"/>
      <c r="G51" s="159">
        <v>636</v>
      </c>
      <c r="H51" s="143">
        <f>H52+H54+H53+H55+H56+H57+H58+H59</f>
        <v>40674</v>
      </c>
      <c r="I51" s="143">
        <f>I52+I54+I53+I55+I56+I57+I58+I59</f>
        <v>38081</v>
      </c>
    </row>
    <row r="52" spans="1:9" ht="12.75">
      <c r="A52" s="154">
        <v>530</v>
      </c>
      <c r="B52" s="329" t="s">
        <v>625</v>
      </c>
      <c r="C52" s="329"/>
      <c r="D52" s="329"/>
      <c r="E52" s="329"/>
      <c r="F52" s="329"/>
      <c r="G52" s="155">
        <v>637</v>
      </c>
      <c r="H52" s="138"/>
      <c r="I52" s="139"/>
    </row>
    <row r="53" spans="1:9" ht="12.75">
      <c r="A53" s="152">
        <v>531</v>
      </c>
      <c r="B53" s="330" t="s">
        <v>626</v>
      </c>
      <c r="C53" s="330"/>
      <c r="D53" s="330"/>
      <c r="E53" s="330"/>
      <c r="F53" s="330"/>
      <c r="G53" s="153">
        <v>638</v>
      </c>
      <c r="H53" s="136">
        <v>4379</v>
      </c>
      <c r="I53" s="137">
        <v>3849</v>
      </c>
    </row>
    <row r="54" spans="1:9" ht="12.75">
      <c r="A54" s="154" t="s">
        <v>627</v>
      </c>
      <c r="B54" s="329" t="s">
        <v>628</v>
      </c>
      <c r="C54" s="329"/>
      <c r="D54" s="329"/>
      <c r="E54" s="329"/>
      <c r="F54" s="329"/>
      <c r="G54" s="155">
        <v>639</v>
      </c>
      <c r="H54" s="138">
        <v>501</v>
      </c>
      <c r="I54" s="139">
        <v>482</v>
      </c>
    </row>
    <row r="55" spans="1:9" ht="12.75">
      <c r="A55" s="152" t="s">
        <v>627</v>
      </c>
      <c r="B55" s="330" t="s">
        <v>629</v>
      </c>
      <c r="C55" s="330"/>
      <c r="D55" s="330"/>
      <c r="E55" s="330"/>
      <c r="F55" s="330"/>
      <c r="G55" s="153">
        <v>640</v>
      </c>
      <c r="H55" s="136"/>
      <c r="I55" s="137"/>
    </row>
    <row r="56" spans="1:9" ht="12.75">
      <c r="A56" s="154">
        <v>533</v>
      </c>
      <c r="B56" s="329" t="s">
        <v>630</v>
      </c>
      <c r="C56" s="329"/>
      <c r="D56" s="329"/>
      <c r="E56" s="329"/>
      <c r="F56" s="329"/>
      <c r="G56" s="155">
        <v>641</v>
      </c>
      <c r="H56" s="138">
        <v>11332</v>
      </c>
      <c r="I56" s="139">
        <v>11432</v>
      </c>
    </row>
    <row r="57" spans="1:9" ht="12.75">
      <c r="A57" s="152" t="s">
        <v>631</v>
      </c>
      <c r="B57" s="330" t="s">
        <v>632</v>
      </c>
      <c r="C57" s="330"/>
      <c r="D57" s="330"/>
      <c r="E57" s="330"/>
      <c r="F57" s="330"/>
      <c r="G57" s="153">
        <v>642</v>
      </c>
      <c r="H57" s="136">
        <v>291</v>
      </c>
      <c r="I57" s="137"/>
    </row>
    <row r="58" spans="1:9" ht="12.75">
      <c r="A58" s="154" t="s">
        <v>633</v>
      </c>
      <c r="B58" s="329" t="s">
        <v>634</v>
      </c>
      <c r="C58" s="329"/>
      <c r="D58" s="329"/>
      <c r="E58" s="329"/>
      <c r="F58" s="329"/>
      <c r="G58" s="155">
        <v>643</v>
      </c>
      <c r="H58" s="138"/>
      <c r="I58" s="139"/>
    </row>
    <row r="59" spans="1:9" ht="12.75">
      <c r="A59" s="152">
        <v>539</v>
      </c>
      <c r="B59" s="330" t="s">
        <v>635</v>
      </c>
      <c r="C59" s="330"/>
      <c r="D59" s="330"/>
      <c r="E59" s="330"/>
      <c r="F59" s="330"/>
      <c r="G59" s="153">
        <v>644</v>
      </c>
      <c r="H59" s="136">
        <v>24171</v>
      </c>
      <c r="I59" s="137">
        <v>22318</v>
      </c>
    </row>
    <row r="60" spans="1:9" ht="12.75">
      <c r="A60" s="154" t="s">
        <v>636</v>
      </c>
      <c r="B60" s="329" t="s">
        <v>637</v>
      </c>
      <c r="C60" s="329"/>
      <c r="D60" s="329"/>
      <c r="E60" s="329"/>
      <c r="F60" s="329"/>
      <c r="G60" s="155">
        <v>645</v>
      </c>
      <c r="H60" s="138">
        <v>22554</v>
      </c>
      <c r="I60" s="139">
        <v>20896</v>
      </c>
    </row>
    <row r="61" spans="1:9" ht="12.75">
      <c r="A61" s="158">
        <v>55</v>
      </c>
      <c r="B61" s="328" t="s">
        <v>638</v>
      </c>
      <c r="C61" s="328"/>
      <c r="D61" s="328"/>
      <c r="E61" s="328"/>
      <c r="F61" s="328"/>
      <c r="G61" s="159">
        <v>646</v>
      </c>
      <c r="H61" s="143">
        <f>H62+H64+H65+H66+H67+H68+H69+H70</f>
        <v>36277</v>
      </c>
      <c r="I61" s="143">
        <f>I62+I64+I65+I66+I67+I68+I69+I70</f>
        <v>32621</v>
      </c>
    </row>
    <row r="62" spans="1:9" ht="12.75">
      <c r="A62" s="154">
        <v>550</v>
      </c>
      <c r="B62" s="329" t="s">
        <v>639</v>
      </c>
      <c r="C62" s="329"/>
      <c r="D62" s="329"/>
      <c r="E62" s="329"/>
      <c r="F62" s="329"/>
      <c r="G62" s="155">
        <v>647</v>
      </c>
      <c r="H62" s="138">
        <v>20736</v>
      </c>
      <c r="I62" s="139">
        <v>15493</v>
      </c>
    </row>
    <row r="63" spans="1:9" ht="12.75">
      <c r="A63" s="152" t="s">
        <v>640</v>
      </c>
      <c r="B63" s="330" t="s">
        <v>637</v>
      </c>
      <c r="C63" s="330"/>
      <c r="D63" s="330"/>
      <c r="E63" s="330"/>
      <c r="F63" s="330"/>
      <c r="G63" s="153">
        <v>648</v>
      </c>
      <c r="H63" s="136">
        <v>0</v>
      </c>
      <c r="I63" s="137"/>
    </row>
    <row r="64" spans="1:9" ht="12.75">
      <c r="A64" s="154">
        <v>551</v>
      </c>
      <c r="B64" s="329" t="s">
        <v>641</v>
      </c>
      <c r="C64" s="329"/>
      <c r="D64" s="329"/>
      <c r="E64" s="329"/>
      <c r="F64" s="329"/>
      <c r="G64" s="155">
        <v>649</v>
      </c>
      <c r="H64" s="138">
        <v>440</v>
      </c>
      <c r="I64" s="139">
        <v>951</v>
      </c>
    </row>
    <row r="65" spans="1:9" ht="12.75">
      <c r="A65" s="152">
        <v>552</v>
      </c>
      <c r="B65" s="330" t="s">
        <v>642</v>
      </c>
      <c r="C65" s="330"/>
      <c r="D65" s="330"/>
      <c r="E65" s="330"/>
      <c r="F65" s="330"/>
      <c r="G65" s="153">
        <v>650</v>
      </c>
      <c r="H65" s="136">
        <v>243</v>
      </c>
      <c r="I65" s="137">
        <v>234</v>
      </c>
    </row>
    <row r="66" spans="1:9" ht="12.75">
      <c r="A66" s="154">
        <v>553</v>
      </c>
      <c r="B66" s="329" t="s">
        <v>643</v>
      </c>
      <c r="C66" s="329"/>
      <c r="D66" s="329"/>
      <c r="E66" s="329"/>
      <c r="F66" s="329"/>
      <c r="G66" s="155">
        <v>651</v>
      </c>
      <c r="H66" s="138">
        <v>1663</v>
      </c>
      <c r="I66" s="139">
        <v>2901</v>
      </c>
    </row>
    <row r="67" spans="1:9" ht="12.75">
      <c r="A67" s="152">
        <v>554</v>
      </c>
      <c r="B67" s="330" t="s">
        <v>644</v>
      </c>
      <c r="C67" s="330"/>
      <c r="D67" s="330"/>
      <c r="E67" s="330"/>
      <c r="F67" s="330"/>
      <c r="G67" s="153">
        <v>652</v>
      </c>
      <c r="H67" s="136">
        <v>290</v>
      </c>
      <c r="I67" s="137">
        <v>376</v>
      </c>
    </row>
    <row r="68" spans="1:9" ht="12.75">
      <c r="A68" s="154" t="s">
        <v>645</v>
      </c>
      <c r="B68" s="329" t="s">
        <v>646</v>
      </c>
      <c r="C68" s="329"/>
      <c r="D68" s="329"/>
      <c r="E68" s="329"/>
      <c r="F68" s="329"/>
      <c r="G68" s="155">
        <v>653</v>
      </c>
      <c r="H68" s="138"/>
      <c r="I68" s="139"/>
    </row>
    <row r="69" spans="1:9" ht="24.75" customHeight="1">
      <c r="A69" s="152" t="s">
        <v>645</v>
      </c>
      <c r="B69" s="330" t="s">
        <v>647</v>
      </c>
      <c r="C69" s="330"/>
      <c r="D69" s="330"/>
      <c r="E69" s="330"/>
      <c r="F69" s="330"/>
      <c r="G69" s="153">
        <v>654</v>
      </c>
      <c r="H69" s="136">
        <v>7681</v>
      </c>
      <c r="I69" s="137">
        <v>7117</v>
      </c>
    </row>
    <row r="70" spans="1:9" ht="12.75">
      <c r="A70" s="154">
        <v>559</v>
      </c>
      <c r="B70" s="329" t="s">
        <v>648</v>
      </c>
      <c r="C70" s="329"/>
      <c r="D70" s="329"/>
      <c r="E70" s="329"/>
      <c r="F70" s="329"/>
      <c r="G70" s="155">
        <v>655</v>
      </c>
      <c r="H70" s="138">
        <v>5224</v>
      </c>
      <c r="I70" s="139">
        <v>5549</v>
      </c>
    </row>
    <row r="71" spans="1:9" ht="12.75">
      <c r="A71" s="158">
        <v>0</v>
      </c>
      <c r="B71" s="328" t="s">
        <v>649</v>
      </c>
      <c r="C71" s="328"/>
      <c r="D71" s="328"/>
      <c r="E71" s="328"/>
      <c r="F71" s="328"/>
      <c r="G71" s="159">
        <v>0</v>
      </c>
      <c r="H71" s="144"/>
      <c r="I71" s="145"/>
    </row>
    <row r="72" spans="1:9" ht="12.75">
      <c r="A72" s="154" t="s">
        <v>650</v>
      </c>
      <c r="B72" s="329" t="s">
        <v>651</v>
      </c>
      <c r="C72" s="329"/>
      <c r="D72" s="329"/>
      <c r="E72" s="329"/>
      <c r="F72" s="329"/>
      <c r="G72" s="155">
        <v>656</v>
      </c>
      <c r="H72" s="138"/>
      <c r="I72" s="139"/>
    </row>
    <row r="73" spans="1:9" ht="12.75">
      <c r="A73" s="152" t="s">
        <v>652</v>
      </c>
      <c r="B73" s="330" t="s">
        <v>653</v>
      </c>
      <c r="C73" s="330"/>
      <c r="D73" s="330"/>
      <c r="E73" s="330"/>
      <c r="F73" s="330"/>
      <c r="G73" s="153">
        <v>657</v>
      </c>
      <c r="H73" s="136"/>
      <c r="I73" s="137"/>
    </row>
    <row r="74" spans="1:9" ht="24.75" customHeight="1">
      <c r="A74" s="154">
        <v>479</v>
      </c>
      <c r="B74" s="329" t="s">
        <v>654</v>
      </c>
      <c r="C74" s="329"/>
      <c r="D74" s="329"/>
      <c r="E74" s="329"/>
      <c r="F74" s="329"/>
      <c r="G74" s="155">
        <v>658</v>
      </c>
      <c r="H74" s="138"/>
      <c r="I74" s="139"/>
    </row>
    <row r="75" spans="1:9" ht="25.5" customHeight="1">
      <c r="A75" s="152">
        <v>279</v>
      </c>
      <c r="B75" s="330" t="s">
        <v>655</v>
      </c>
      <c r="C75" s="330"/>
      <c r="D75" s="330"/>
      <c r="E75" s="330"/>
      <c r="F75" s="330"/>
      <c r="G75" s="153">
        <v>659</v>
      </c>
      <c r="H75" s="136"/>
      <c r="I75" s="137"/>
    </row>
    <row r="76" spans="1:9" ht="12.75">
      <c r="A76" s="154">
        <v>271</v>
      </c>
      <c r="B76" s="329" t="s">
        <v>656</v>
      </c>
      <c r="C76" s="329"/>
      <c r="D76" s="329"/>
      <c r="E76" s="329"/>
      <c r="F76" s="329"/>
      <c r="G76" s="155">
        <v>660</v>
      </c>
      <c r="H76" s="138"/>
      <c r="I76" s="139"/>
    </row>
    <row r="77" spans="1:9" ht="12.75">
      <c r="A77" s="152">
        <v>484</v>
      </c>
      <c r="B77" s="330" t="s">
        <v>657</v>
      </c>
      <c r="C77" s="330"/>
      <c r="D77" s="330"/>
      <c r="E77" s="330"/>
      <c r="F77" s="330"/>
      <c r="G77" s="153">
        <v>661</v>
      </c>
      <c r="H77" s="136"/>
      <c r="I77" s="137"/>
    </row>
    <row r="78" spans="1:9" ht="12.75">
      <c r="A78" s="154">
        <v>480</v>
      </c>
      <c r="B78" s="331" t="s">
        <v>658</v>
      </c>
      <c r="C78" s="332"/>
      <c r="D78" s="332"/>
      <c r="E78" s="332"/>
      <c r="F78" s="333"/>
      <c r="G78" s="155">
        <v>662</v>
      </c>
      <c r="H78" s="138"/>
      <c r="I78" s="139"/>
    </row>
    <row r="79" spans="1:9" ht="12.75">
      <c r="A79" s="152">
        <v>0</v>
      </c>
      <c r="B79" s="330" t="s">
        <v>659</v>
      </c>
      <c r="C79" s="330"/>
      <c r="D79" s="330"/>
      <c r="E79" s="330"/>
      <c r="F79" s="330"/>
      <c r="G79" s="153">
        <v>663</v>
      </c>
      <c r="H79" s="136"/>
      <c r="I79" s="137"/>
    </row>
    <row r="80" spans="1:9" ht="12.75">
      <c r="A80" s="154">
        <v>0</v>
      </c>
      <c r="B80" s="331" t="s">
        <v>660</v>
      </c>
      <c r="C80" s="332"/>
      <c r="D80" s="332"/>
      <c r="E80" s="332"/>
      <c r="F80" s="333"/>
      <c r="G80" s="155">
        <v>664</v>
      </c>
      <c r="H80" s="138"/>
      <c r="I80" s="139"/>
    </row>
    <row r="81" spans="1:9" ht="12.75">
      <c r="A81" s="160">
        <v>0</v>
      </c>
      <c r="B81" s="327" t="s">
        <v>661</v>
      </c>
      <c r="C81" s="327"/>
      <c r="D81" s="327"/>
      <c r="E81" s="327"/>
      <c r="F81" s="327"/>
      <c r="G81" s="161">
        <v>665</v>
      </c>
      <c r="H81" s="146">
        <v>3692</v>
      </c>
      <c r="I81" s="147">
        <v>6688</v>
      </c>
    </row>
    <row r="82" spans="1:9" ht="12.75">
      <c r="A82" s="44"/>
      <c r="B82" s="44"/>
      <c r="C82" s="44"/>
      <c r="D82" s="44"/>
      <c r="E82" s="44"/>
      <c r="F82" s="44"/>
      <c r="G82" s="44"/>
      <c r="H82" s="44"/>
      <c r="I82" s="44"/>
    </row>
    <row r="83" spans="1:9" ht="13.5" thickBot="1">
      <c r="A83" s="43" t="s">
        <v>25</v>
      </c>
      <c r="B83" s="44" t="s">
        <v>735</v>
      </c>
      <c r="C83" s="44"/>
      <c r="D83" s="309" t="s">
        <v>26</v>
      </c>
      <c r="E83" s="309"/>
      <c r="F83" s="309"/>
      <c r="G83" s="312"/>
      <c r="H83" s="312"/>
      <c r="I83" s="312"/>
    </row>
    <row r="84" spans="1:9" ht="13.5" thickBot="1">
      <c r="A84" s="43" t="s">
        <v>27</v>
      </c>
      <c r="B84" s="44" t="s">
        <v>736</v>
      </c>
      <c r="C84" s="44" t="s">
        <v>28</v>
      </c>
      <c r="D84" s="309" t="s">
        <v>29</v>
      </c>
      <c r="E84" s="309"/>
      <c r="F84" s="309"/>
      <c r="G84" s="310"/>
      <c r="H84" s="310"/>
      <c r="I84" s="310"/>
    </row>
  </sheetData>
  <sheetProtection/>
  <mergeCells count="84">
    <mergeCell ref="B15:F15"/>
    <mergeCell ref="B16:F16"/>
    <mergeCell ref="A13:A14"/>
    <mergeCell ref="B13:F14"/>
    <mergeCell ref="G13:G14"/>
    <mergeCell ref="H13:I13"/>
    <mergeCell ref="B27:F27"/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9:F39"/>
    <mergeCell ref="B40:F40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51:F51"/>
    <mergeCell ref="B52:F52"/>
    <mergeCell ref="B41:F41"/>
    <mergeCell ref="B42:F42"/>
    <mergeCell ref="B43:F43"/>
    <mergeCell ref="B44:F44"/>
    <mergeCell ref="B59:F59"/>
    <mergeCell ref="B60:F60"/>
    <mergeCell ref="B45:F45"/>
    <mergeCell ref="B46:F46"/>
    <mergeCell ref="B47:F47"/>
    <mergeCell ref="B48:F48"/>
    <mergeCell ref="B49:F49"/>
    <mergeCell ref="B50:F50"/>
    <mergeCell ref="B53:F53"/>
    <mergeCell ref="B54:F54"/>
    <mergeCell ref="B63:F63"/>
    <mergeCell ref="B64:F64"/>
    <mergeCell ref="B77:F77"/>
    <mergeCell ref="B78:F78"/>
    <mergeCell ref="B55:F55"/>
    <mergeCell ref="B56:F56"/>
    <mergeCell ref="B57:F57"/>
    <mergeCell ref="B58:F58"/>
    <mergeCell ref="B67:F67"/>
    <mergeCell ref="B68:F68"/>
    <mergeCell ref="B79:F79"/>
    <mergeCell ref="B80:F80"/>
    <mergeCell ref="B61:F61"/>
    <mergeCell ref="B62:F62"/>
    <mergeCell ref="B75:F75"/>
    <mergeCell ref="B76:F76"/>
    <mergeCell ref="B65:F65"/>
    <mergeCell ref="B66:F66"/>
    <mergeCell ref="B69:F69"/>
    <mergeCell ref="B70:F70"/>
    <mergeCell ref="B81:F81"/>
    <mergeCell ref="G12:I12"/>
    <mergeCell ref="D84:F84"/>
    <mergeCell ref="G84:I84"/>
    <mergeCell ref="B71:F71"/>
    <mergeCell ref="B72:F72"/>
    <mergeCell ref="B73:F73"/>
    <mergeCell ref="B74:F74"/>
    <mergeCell ref="D83:F83"/>
    <mergeCell ref="G83:I83"/>
    <mergeCell ref="B6:C6"/>
    <mergeCell ref="B7:C7"/>
    <mergeCell ref="A9:G9"/>
    <mergeCell ref="A10:G10"/>
    <mergeCell ref="A11:G11"/>
    <mergeCell ref="B1:C1"/>
    <mergeCell ref="B2:C2"/>
    <mergeCell ref="A3:C4"/>
  </mergeCells>
  <dataValidations count="2"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H61:I61 H32:I32 H51:I51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H52:I60 H62:I81 H33:I50 H16:I31">
      <formula1>0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B24" sqref="B24:D24"/>
    </sheetView>
  </sheetViews>
  <sheetFormatPr defaultColWidth="9.140625" defaultRowHeight="12.75"/>
  <cols>
    <col min="1" max="2" width="14.140625" style="0" customWidth="1"/>
    <col min="3" max="3" width="11.00390625" style="0" customWidth="1"/>
    <col min="4" max="4" width="15.28125" style="0" customWidth="1"/>
    <col min="5" max="5" width="8.140625" style="0" customWidth="1"/>
    <col min="11" max="11" width="11.00390625" style="0" customWidth="1"/>
  </cols>
  <sheetData>
    <row r="1" spans="1:13" ht="12.75">
      <c r="A1" s="64" t="s">
        <v>726</v>
      </c>
      <c r="B1" s="267" t="s">
        <v>355</v>
      </c>
      <c r="C1" s="267"/>
      <c r="D1" s="65"/>
      <c r="E1" s="44"/>
      <c r="F1" s="66"/>
      <c r="G1" s="67" t="s">
        <v>23</v>
      </c>
      <c r="H1" s="339" t="s">
        <v>358</v>
      </c>
      <c r="I1" s="339"/>
      <c r="J1" s="339"/>
      <c r="K1" s="44"/>
      <c r="L1" s="44"/>
      <c r="M1" s="44"/>
    </row>
    <row r="2" spans="1:13" ht="12.75">
      <c r="A2" s="64" t="s">
        <v>727</v>
      </c>
      <c r="B2" s="267" t="s">
        <v>734</v>
      </c>
      <c r="C2" s="267"/>
      <c r="D2" s="69"/>
      <c r="E2" s="44"/>
      <c r="F2" s="44"/>
      <c r="G2" s="65"/>
      <c r="H2" s="337" t="s">
        <v>359</v>
      </c>
      <c r="I2" s="337"/>
      <c r="J2" s="337"/>
      <c r="K2" s="44"/>
      <c r="L2" s="44"/>
      <c r="M2" s="44"/>
    </row>
    <row r="3" spans="1:13" ht="12.75" customHeight="1">
      <c r="A3" s="268" t="s">
        <v>20</v>
      </c>
      <c r="B3" s="268"/>
      <c r="C3" s="268"/>
      <c r="D3" s="268"/>
      <c r="E3" s="44"/>
      <c r="F3" s="44"/>
      <c r="G3" s="65"/>
      <c r="H3" s="337" t="s">
        <v>24</v>
      </c>
      <c r="I3" s="337"/>
      <c r="J3" s="337"/>
      <c r="K3" s="44"/>
      <c r="L3" s="44"/>
      <c r="M3" s="44"/>
    </row>
    <row r="4" spans="1:13" ht="12.75">
      <c r="A4" s="278" t="s">
        <v>741</v>
      </c>
      <c r="B4" s="278"/>
      <c r="C4" s="278"/>
      <c r="D4" s="278"/>
      <c r="E4" s="44"/>
      <c r="F4" s="44"/>
      <c r="G4" s="65"/>
      <c r="H4" s="337" t="s">
        <v>24</v>
      </c>
      <c r="I4" s="337"/>
      <c r="J4" s="337"/>
      <c r="K4" s="44"/>
      <c r="L4" s="44"/>
      <c r="M4" s="44"/>
    </row>
    <row r="5" spans="1:13" ht="13.5" thickBot="1">
      <c r="A5" s="64" t="s">
        <v>21</v>
      </c>
      <c r="B5" s="267" t="s">
        <v>41</v>
      </c>
      <c r="C5" s="267"/>
      <c r="D5" s="72"/>
      <c r="E5" s="44"/>
      <c r="F5" s="44"/>
      <c r="G5" s="65"/>
      <c r="H5" s="338" t="s">
        <v>24</v>
      </c>
      <c r="I5" s="338"/>
      <c r="J5" s="338"/>
      <c r="K5" s="44"/>
      <c r="L5" s="44"/>
      <c r="M5" s="44"/>
    </row>
    <row r="6" spans="1:13" ht="12.75">
      <c r="A6" s="64" t="s">
        <v>22</v>
      </c>
      <c r="B6" s="267" t="s">
        <v>357</v>
      </c>
      <c r="C6" s="267"/>
      <c r="D6" s="74"/>
      <c r="E6" s="44"/>
      <c r="F6" s="44"/>
      <c r="G6" s="44"/>
      <c r="H6" s="44"/>
      <c r="I6" s="44"/>
      <c r="J6" s="44"/>
      <c r="K6" s="44"/>
      <c r="L6" s="44"/>
      <c r="M6" s="44"/>
    </row>
    <row r="7" spans="1:13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2.75">
      <c r="A8" s="274" t="s">
        <v>40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175"/>
      <c r="M8" s="175"/>
    </row>
    <row r="9" spans="1:13" ht="12.75">
      <c r="A9" s="270" t="s">
        <v>362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176"/>
      <c r="M9" s="176"/>
    </row>
    <row r="10" spans="1:13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336" t="s">
        <v>35</v>
      </c>
      <c r="L10" s="336"/>
      <c r="M10" s="336"/>
    </row>
    <row r="11" spans="1:13" ht="12.75">
      <c r="A11" s="349" t="s">
        <v>497</v>
      </c>
      <c r="B11" s="351" t="s">
        <v>662</v>
      </c>
      <c r="C11" s="352"/>
      <c r="D11" s="353"/>
      <c r="E11" s="302" t="s">
        <v>663</v>
      </c>
      <c r="F11" s="302"/>
      <c r="G11" s="302"/>
      <c r="H11" s="302"/>
      <c r="I11" s="302"/>
      <c r="J11" s="302"/>
      <c r="K11" s="302"/>
      <c r="L11" s="300" t="s">
        <v>664</v>
      </c>
      <c r="M11" s="363" t="s">
        <v>665</v>
      </c>
    </row>
    <row r="12" spans="1:13" ht="123.75">
      <c r="A12" s="350"/>
      <c r="B12" s="354"/>
      <c r="C12" s="355"/>
      <c r="D12" s="356"/>
      <c r="E12" s="112" t="s">
        <v>204</v>
      </c>
      <c r="F12" s="112" t="s">
        <v>666</v>
      </c>
      <c r="G12" s="112" t="s">
        <v>667</v>
      </c>
      <c r="H12" s="112" t="s">
        <v>668</v>
      </c>
      <c r="I12" s="112" t="s">
        <v>669</v>
      </c>
      <c r="J12" s="112" t="s">
        <v>670</v>
      </c>
      <c r="K12" s="112" t="s">
        <v>671</v>
      </c>
      <c r="L12" s="320"/>
      <c r="M12" s="304"/>
    </row>
    <row r="13" spans="1:13" ht="12.75">
      <c r="A13" s="177"/>
      <c r="B13" s="364">
        <v>1</v>
      </c>
      <c r="C13" s="365"/>
      <c r="D13" s="366"/>
      <c r="E13" s="79">
        <v>2</v>
      </c>
      <c r="F13" s="79">
        <v>3</v>
      </c>
      <c r="G13" s="79">
        <v>4</v>
      </c>
      <c r="H13" s="79">
        <v>5</v>
      </c>
      <c r="I13" s="79">
        <v>6</v>
      </c>
      <c r="J13" s="79">
        <v>7</v>
      </c>
      <c r="K13" s="79">
        <v>8</v>
      </c>
      <c r="L13" s="79">
        <v>9</v>
      </c>
      <c r="M13" s="80">
        <v>10</v>
      </c>
    </row>
    <row r="14" spans="1:13" ht="16.5" customHeight="1">
      <c r="A14" s="178" t="s">
        <v>42</v>
      </c>
      <c r="B14" s="357" t="s">
        <v>672</v>
      </c>
      <c r="C14" s="358"/>
      <c r="D14" s="359"/>
      <c r="E14" s="179">
        <v>901</v>
      </c>
      <c r="F14" s="165">
        <v>1560000</v>
      </c>
      <c r="G14" s="165">
        <v>30640</v>
      </c>
      <c r="H14" s="165"/>
      <c r="I14" s="165">
        <v>156000</v>
      </c>
      <c r="J14" s="165">
        <v>5465316</v>
      </c>
      <c r="K14" s="164">
        <f>F14+I14+J14+G14</f>
        <v>7211956</v>
      </c>
      <c r="L14" s="165"/>
      <c r="M14" s="166">
        <f>K14</f>
        <v>7211956</v>
      </c>
    </row>
    <row r="15" spans="1:13" ht="12.75">
      <c r="A15" s="180" t="s">
        <v>43</v>
      </c>
      <c r="B15" s="343" t="s">
        <v>673</v>
      </c>
      <c r="C15" s="344"/>
      <c r="D15" s="345"/>
      <c r="E15" s="181">
        <v>902</v>
      </c>
      <c r="F15" s="136"/>
      <c r="G15" s="136"/>
      <c r="H15" s="136"/>
      <c r="I15" s="136"/>
      <c r="J15" s="136"/>
      <c r="K15" s="167">
        <v>0</v>
      </c>
      <c r="L15" s="136"/>
      <c r="M15" s="168">
        <v>0</v>
      </c>
    </row>
    <row r="16" spans="1:13" ht="12.75">
      <c r="A16" s="182" t="s">
        <v>44</v>
      </c>
      <c r="B16" s="340" t="s">
        <v>674</v>
      </c>
      <c r="C16" s="341"/>
      <c r="D16" s="342"/>
      <c r="E16" s="183">
        <v>903</v>
      </c>
      <c r="F16" s="138"/>
      <c r="G16" s="138"/>
      <c r="H16" s="138"/>
      <c r="I16" s="138"/>
      <c r="J16" s="138"/>
      <c r="K16" s="169">
        <v>0</v>
      </c>
      <c r="L16" s="138"/>
      <c r="M16" s="170">
        <v>0</v>
      </c>
    </row>
    <row r="17" spans="1:13" ht="12.75">
      <c r="A17" s="184" t="s">
        <v>45</v>
      </c>
      <c r="B17" s="360" t="s">
        <v>675</v>
      </c>
      <c r="C17" s="361"/>
      <c r="D17" s="362"/>
      <c r="E17" s="185">
        <v>904</v>
      </c>
      <c r="F17" s="143">
        <f aca="true" t="shared" si="0" ref="F17:M17">F14+F15+F16</f>
        <v>1560000</v>
      </c>
      <c r="G17" s="143">
        <f t="shared" si="0"/>
        <v>30640</v>
      </c>
      <c r="H17" s="143">
        <f t="shared" si="0"/>
        <v>0</v>
      </c>
      <c r="I17" s="143">
        <f t="shared" si="0"/>
        <v>156000</v>
      </c>
      <c r="J17" s="143">
        <f t="shared" si="0"/>
        <v>5465316</v>
      </c>
      <c r="K17" s="143">
        <f t="shared" si="0"/>
        <v>7211956</v>
      </c>
      <c r="L17" s="143">
        <f t="shared" si="0"/>
        <v>0</v>
      </c>
      <c r="M17" s="143">
        <f t="shared" si="0"/>
        <v>7211956</v>
      </c>
    </row>
    <row r="18" spans="1:13" ht="23.25" customHeight="1">
      <c r="A18" s="182" t="s">
        <v>46</v>
      </c>
      <c r="B18" s="340" t="s">
        <v>676</v>
      </c>
      <c r="C18" s="341"/>
      <c r="D18" s="342"/>
      <c r="E18" s="183">
        <v>905</v>
      </c>
      <c r="F18" s="138"/>
      <c r="G18" s="138"/>
      <c r="H18" s="138"/>
      <c r="I18" s="138"/>
      <c r="J18" s="138"/>
      <c r="K18" s="143"/>
      <c r="L18" s="138"/>
      <c r="M18" s="170">
        <v>0</v>
      </c>
    </row>
    <row r="19" spans="1:13" ht="21" customHeight="1">
      <c r="A19" s="180" t="s">
        <v>47</v>
      </c>
      <c r="B19" s="343" t="s">
        <v>677</v>
      </c>
      <c r="C19" s="344"/>
      <c r="D19" s="345"/>
      <c r="E19" s="181">
        <v>906</v>
      </c>
      <c r="F19" s="136"/>
      <c r="G19" s="136"/>
      <c r="H19" s="136"/>
      <c r="I19" s="136"/>
      <c r="J19" s="136"/>
      <c r="K19" s="143"/>
      <c r="L19" s="136"/>
      <c r="M19" s="168">
        <v>0</v>
      </c>
    </row>
    <row r="20" spans="1:13" ht="21.75" customHeight="1">
      <c r="A20" s="182" t="s">
        <v>48</v>
      </c>
      <c r="B20" s="340" t="s">
        <v>678</v>
      </c>
      <c r="C20" s="341"/>
      <c r="D20" s="342"/>
      <c r="E20" s="183">
        <v>907</v>
      </c>
      <c r="F20" s="138"/>
      <c r="G20" s="138"/>
      <c r="H20" s="138"/>
      <c r="I20" s="138"/>
      <c r="J20" s="138"/>
      <c r="K20" s="143"/>
      <c r="L20" s="138"/>
      <c r="M20" s="170">
        <v>0</v>
      </c>
    </row>
    <row r="21" spans="1:13" ht="12.75">
      <c r="A21" s="180" t="s">
        <v>68</v>
      </c>
      <c r="B21" s="343" t="s">
        <v>679</v>
      </c>
      <c r="C21" s="344"/>
      <c r="D21" s="345"/>
      <c r="E21" s="181">
        <v>908</v>
      </c>
      <c r="F21" s="136"/>
      <c r="G21" s="136"/>
      <c r="H21" s="136"/>
      <c r="I21" s="136"/>
      <c r="J21" s="136">
        <v>746218</v>
      </c>
      <c r="K21" s="143">
        <f>J21</f>
        <v>746218</v>
      </c>
      <c r="L21" s="136"/>
      <c r="M21" s="168">
        <f>K21</f>
        <v>746218</v>
      </c>
    </row>
    <row r="22" spans="1:13" ht="12.75">
      <c r="A22" s="182" t="s">
        <v>69</v>
      </c>
      <c r="B22" s="340" t="s">
        <v>680</v>
      </c>
      <c r="C22" s="341"/>
      <c r="D22" s="342"/>
      <c r="E22" s="183">
        <v>909</v>
      </c>
      <c r="F22" s="138"/>
      <c r="G22" s="138"/>
      <c r="H22" s="138"/>
      <c r="I22" s="138"/>
      <c r="J22" s="138"/>
      <c r="K22" s="143">
        <f>I22+J22</f>
        <v>0</v>
      </c>
      <c r="L22" s="138"/>
      <c r="M22" s="170">
        <v>1</v>
      </c>
    </row>
    <row r="23" spans="1:13" ht="22.5" customHeight="1">
      <c r="A23" s="180" t="s">
        <v>70</v>
      </c>
      <c r="B23" s="343" t="s">
        <v>681</v>
      </c>
      <c r="C23" s="344"/>
      <c r="D23" s="345"/>
      <c r="E23" s="181">
        <v>910</v>
      </c>
      <c r="F23" s="136"/>
      <c r="G23" s="136"/>
      <c r="H23" s="136"/>
      <c r="I23" s="136">
        <v>100000</v>
      </c>
      <c r="J23" s="136">
        <v>-558400</v>
      </c>
      <c r="K23" s="143">
        <f>J23+I23</f>
        <v>-458400</v>
      </c>
      <c r="L23" s="136"/>
      <c r="M23" s="168">
        <f>K23</f>
        <v>-458400</v>
      </c>
    </row>
    <row r="24" spans="1:16" ht="23.25" customHeight="1">
      <c r="A24" s="182" t="s">
        <v>71</v>
      </c>
      <c r="B24" s="340" t="s">
        <v>682</v>
      </c>
      <c r="C24" s="341"/>
      <c r="D24" s="342"/>
      <c r="E24" s="183">
        <v>911</v>
      </c>
      <c r="F24" s="138"/>
      <c r="G24" s="138"/>
      <c r="H24" s="138"/>
      <c r="I24" s="138"/>
      <c r="J24" s="138"/>
      <c r="K24" s="143"/>
      <c r="L24" s="138"/>
      <c r="M24" s="170">
        <v>0</v>
      </c>
      <c r="P24" s="3"/>
    </row>
    <row r="25" spans="1:13" ht="24" customHeight="1">
      <c r="A25" s="184" t="s">
        <v>72</v>
      </c>
      <c r="B25" s="360" t="s">
        <v>683</v>
      </c>
      <c r="C25" s="361"/>
      <c r="D25" s="362"/>
      <c r="E25" s="185">
        <v>912</v>
      </c>
      <c r="F25" s="143">
        <f aca="true" t="shared" si="1" ref="F25:K25">F17+F18+F19+F20+F21+F22+F23+F24</f>
        <v>1560000</v>
      </c>
      <c r="G25" s="143">
        <f t="shared" si="1"/>
        <v>30640</v>
      </c>
      <c r="H25" s="143">
        <f t="shared" si="1"/>
        <v>0</v>
      </c>
      <c r="I25" s="143">
        <f t="shared" si="1"/>
        <v>256000</v>
      </c>
      <c r="J25" s="143">
        <f t="shared" si="1"/>
        <v>5653134</v>
      </c>
      <c r="K25" s="143">
        <f t="shared" si="1"/>
        <v>7499774</v>
      </c>
      <c r="L25" s="143">
        <v>0</v>
      </c>
      <c r="M25" s="171">
        <f>K25</f>
        <v>7499774</v>
      </c>
    </row>
    <row r="26" spans="1:13" ht="12.75">
      <c r="A26" s="182" t="s">
        <v>49</v>
      </c>
      <c r="B26" s="340" t="s">
        <v>684</v>
      </c>
      <c r="C26" s="341"/>
      <c r="D26" s="342"/>
      <c r="E26" s="183">
        <v>913</v>
      </c>
      <c r="F26" s="138"/>
      <c r="G26" s="138"/>
      <c r="H26" s="138"/>
      <c r="I26" s="138"/>
      <c r="J26" s="138"/>
      <c r="K26" s="143"/>
      <c r="L26" s="138"/>
      <c r="M26" s="170">
        <v>0</v>
      </c>
    </row>
    <row r="27" spans="1:13" ht="12.75">
      <c r="A27" s="180" t="s">
        <v>50</v>
      </c>
      <c r="B27" s="343" t="s">
        <v>674</v>
      </c>
      <c r="C27" s="344"/>
      <c r="D27" s="345"/>
      <c r="E27" s="181">
        <v>914</v>
      </c>
      <c r="F27" s="136"/>
      <c r="G27" s="136"/>
      <c r="H27" s="136"/>
      <c r="I27" s="136"/>
      <c r="J27" s="136"/>
      <c r="K27" s="143"/>
      <c r="L27" s="136"/>
      <c r="M27" s="168">
        <v>0</v>
      </c>
    </row>
    <row r="28" spans="1:13" ht="24" customHeight="1">
      <c r="A28" s="186" t="s">
        <v>51</v>
      </c>
      <c r="B28" s="367" t="s">
        <v>685</v>
      </c>
      <c r="C28" s="368"/>
      <c r="D28" s="369"/>
      <c r="E28" s="187">
        <v>915</v>
      </c>
      <c r="F28" s="140">
        <f aca="true" t="shared" si="2" ref="F28:K28">F25+F26+F27</f>
        <v>1560000</v>
      </c>
      <c r="G28" s="140">
        <f t="shared" si="2"/>
        <v>30640</v>
      </c>
      <c r="H28" s="140">
        <f t="shared" si="2"/>
        <v>0</v>
      </c>
      <c r="I28" s="140">
        <f t="shared" si="2"/>
        <v>256000</v>
      </c>
      <c r="J28" s="140">
        <f t="shared" si="2"/>
        <v>5653134</v>
      </c>
      <c r="K28" s="140">
        <f t="shared" si="2"/>
        <v>7499774</v>
      </c>
      <c r="L28" s="140">
        <v>0</v>
      </c>
      <c r="M28" s="172">
        <f>K28</f>
        <v>7499774</v>
      </c>
    </row>
    <row r="29" spans="1:13" ht="21" customHeight="1">
      <c r="A29" s="180" t="s">
        <v>52</v>
      </c>
      <c r="B29" s="343" t="s">
        <v>676</v>
      </c>
      <c r="C29" s="344"/>
      <c r="D29" s="345"/>
      <c r="E29" s="181">
        <v>916</v>
      </c>
      <c r="F29" s="136"/>
      <c r="G29" s="136"/>
      <c r="H29" s="136"/>
      <c r="I29" s="136"/>
      <c r="J29" s="136"/>
      <c r="K29" s="143"/>
      <c r="L29" s="136"/>
      <c r="M29" s="168">
        <v>0</v>
      </c>
    </row>
    <row r="30" spans="1:13" ht="23.25" customHeight="1">
      <c r="A30" s="182" t="s">
        <v>53</v>
      </c>
      <c r="B30" s="340" t="s">
        <v>677</v>
      </c>
      <c r="C30" s="341"/>
      <c r="D30" s="342"/>
      <c r="E30" s="183">
        <v>917</v>
      </c>
      <c r="F30" s="138"/>
      <c r="G30" s="138"/>
      <c r="H30" s="138"/>
      <c r="I30" s="138"/>
      <c r="J30" s="138"/>
      <c r="K30" s="143"/>
      <c r="L30" s="138"/>
      <c r="M30" s="170">
        <v>0</v>
      </c>
    </row>
    <row r="31" spans="1:13" ht="27" customHeight="1">
      <c r="A31" s="180" t="s">
        <v>54</v>
      </c>
      <c r="B31" s="343" t="s">
        <v>678</v>
      </c>
      <c r="C31" s="344"/>
      <c r="D31" s="345"/>
      <c r="E31" s="181">
        <v>918</v>
      </c>
      <c r="F31" s="136"/>
      <c r="G31" s="136"/>
      <c r="H31" s="136"/>
      <c r="I31" s="136"/>
      <c r="J31" s="136"/>
      <c r="K31" s="143"/>
      <c r="L31" s="136"/>
      <c r="M31" s="168">
        <v>0</v>
      </c>
    </row>
    <row r="32" spans="1:13" ht="18" customHeight="1">
      <c r="A32" s="182" t="s">
        <v>55</v>
      </c>
      <c r="B32" s="340" t="s">
        <v>679</v>
      </c>
      <c r="C32" s="341"/>
      <c r="D32" s="342"/>
      <c r="E32" s="183">
        <v>919</v>
      </c>
      <c r="F32" s="138"/>
      <c r="G32" s="138"/>
      <c r="H32" s="138"/>
      <c r="I32" s="138"/>
      <c r="J32" s="138">
        <v>758918</v>
      </c>
      <c r="K32" s="143">
        <f>J32</f>
        <v>758918</v>
      </c>
      <c r="L32" s="138"/>
      <c r="M32" s="170">
        <f>K32</f>
        <v>758918</v>
      </c>
    </row>
    <row r="33" spans="1:13" ht="15" customHeight="1">
      <c r="A33" s="180" t="s">
        <v>56</v>
      </c>
      <c r="B33" s="343" t="s">
        <v>680</v>
      </c>
      <c r="C33" s="344"/>
      <c r="D33" s="345"/>
      <c r="E33" s="181">
        <v>920</v>
      </c>
      <c r="F33" s="136"/>
      <c r="G33" s="136"/>
      <c r="H33" s="136"/>
      <c r="I33" s="136"/>
      <c r="J33" s="136">
        <v>-1</v>
      </c>
      <c r="K33" s="143">
        <f>J33</f>
        <v>-1</v>
      </c>
      <c r="L33" s="136"/>
      <c r="M33" s="168">
        <f>K33</f>
        <v>-1</v>
      </c>
    </row>
    <row r="34" spans="1:13" ht="21.75" customHeight="1">
      <c r="A34" s="182" t="s">
        <v>57</v>
      </c>
      <c r="B34" s="340" t="s">
        <v>681</v>
      </c>
      <c r="C34" s="341"/>
      <c r="D34" s="342"/>
      <c r="E34" s="183">
        <v>921</v>
      </c>
      <c r="F34" s="138"/>
      <c r="G34" s="138"/>
      <c r="H34" s="138"/>
      <c r="I34" s="138"/>
      <c r="J34" s="138">
        <v>-310200</v>
      </c>
      <c r="K34" s="143">
        <f>J34</f>
        <v>-310200</v>
      </c>
      <c r="L34" s="138"/>
      <c r="M34" s="170">
        <f>K34</f>
        <v>-310200</v>
      </c>
    </row>
    <row r="35" spans="1:13" ht="27.75" customHeight="1">
      <c r="A35" s="180" t="s">
        <v>58</v>
      </c>
      <c r="B35" s="343" t="s">
        <v>682</v>
      </c>
      <c r="C35" s="344"/>
      <c r="D35" s="345"/>
      <c r="E35" s="181">
        <v>922</v>
      </c>
      <c r="F35" s="136"/>
      <c r="G35" s="136"/>
      <c r="H35" s="136"/>
      <c r="I35" s="136"/>
      <c r="J35" s="136"/>
      <c r="K35" s="143"/>
      <c r="L35" s="136"/>
      <c r="M35" s="168">
        <v>0</v>
      </c>
    </row>
    <row r="36" spans="1:13" ht="28.5" customHeight="1">
      <c r="A36" s="188" t="s">
        <v>59</v>
      </c>
      <c r="B36" s="346" t="s">
        <v>686</v>
      </c>
      <c r="C36" s="347"/>
      <c r="D36" s="348"/>
      <c r="E36" s="189">
        <v>923</v>
      </c>
      <c r="F36" s="173">
        <f aca="true" t="shared" si="3" ref="F36:K36">F28+F29+F30+F31+F32+F33+F34+F35</f>
        <v>1560000</v>
      </c>
      <c r="G36" s="173">
        <f t="shared" si="3"/>
        <v>30640</v>
      </c>
      <c r="H36" s="173">
        <f t="shared" si="3"/>
        <v>0</v>
      </c>
      <c r="I36" s="173">
        <f t="shared" si="3"/>
        <v>256000</v>
      </c>
      <c r="J36" s="173">
        <f t="shared" si="3"/>
        <v>6101851</v>
      </c>
      <c r="K36" s="173">
        <f t="shared" si="3"/>
        <v>7948491</v>
      </c>
      <c r="L36" s="173">
        <v>0</v>
      </c>
      <c r="M36" s="174">
        <f>K36</f>
        <v>7948491</v>
      </c>
    </row>
    <row r="37" spans="1:13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3.5" thickBot="1">
      <c r="A38" s="43" t="s">
        <v>25</v>
      </c>
      <c r="B38" s="44" t="s">
        <v>735</v>
      </c>
      <c r="C38" s="44"/>
      <c r="H38" s="309" t="s">
        <v>26</v>
      </c>
      <c r="I38" s="309"/>
      <c r="J38" s="309"/>
      <c r="K38" s="312"/>
      <c r="L38" s="312"/>
      <c r="M38" s="312"/>
    </row>
    <row r="39" spans="1:13" ht="13.5" thickBot="1">
      <c r="A39" s="43" t="s">
        <v>27</v>
      </c>
      <c r="B39" s="44" t="s">
        <v>736</v>
      </c>
      <c r="H39" s="309" t="s">
        <v>29</v>
      </c>
      <c r="I39" s="309"/>
      <c r="J39" s="309"/>
      <c r="K39" s="310"/>
      <c r="L39" s="310"/>
      <c r="M39" s="310"/>
    </row>
    <row r="41" ht="12.75">
      <c r="F41" s="44" t="s">
        <v>28</v>
      </c>
    </row>
  </sheetData>
  <sheetProtection/>
  <mergeCells count="47">
    <mergeCell ref="E11:K11"/>
    <mergeCell ref="L11:L12"/>
    <mergeCell ref="M11:M12"/>
    <mergeCell ref="B13:D13"/>
    <mergeCell ref="B28:D28"/>
    <mergeCell ref="B18:D18"/>
    <mergeCell ref="B19:D19"/>
    <mergeCell ref="B24:D24"/>
    <mergeCell ref="B25:D25"/>
    <mergeCell ref="B26:D26"/>
    <mergeCell ref="A11:A12"/>
    <mergeCell ref="B11:D12"/>
    <mergeCell ref="B14:D14"/>
    <mergeCell ref="B15:D15"/>
    <mergeCell ref="B16:D16"/>
    <mergeCell ref="B17:D17"/>
    <mergeCell ref="B27:D27"/>
    <mergeCell ref="B20:D20"/>
    <mergeCell ref="B21:D21"/>
    <mergeCell ref="B22:D22"/>
    <mergeCell ref="B23:D23"/>
    <mergeCell ref="B29:D29"/>
    <mergeCell ref="H38:J38"/>
    <mergeCell ref="K38:M38"/>
    <mergeCell ref="B32:D32"/>
    <mergeCell ref="B33:D33"/>
    <mergeCell ref="B34:D34"/>
    <mergeCell ref="B35:D35"/>
    <mergeCell ref="B36:D36"/>
    <mergeCell ref="H39:J39"/>
    <mergeCell ref="K39:M39"/>
    <mergeCell ref="B1:C1"/>
    <mergeCell ref="H1:J1"/>
    <mergeCell ref="B2:C2"/>
    <mergeCell ref="H2:J2"/>
    <mergeCell ref="H3:J3"/>
    <mergeCell ref="A4:D4"/>
    <mergeCell ref="B30:D30"/>
    <mergeCell ref="B31:D31"/>
    <mergeCell ref="A3:D3"/>
    <mergeCell ref="K10:M10"/>
    <mergeCell ref="H4:J4"/>
    <mergeCell ref="B5:C5"/>
    <mergeCell ref="H5:J5"/>
    <mergeCell ref="B6:C6"/>
    <mergeCell ref="A8:K8"/>
    <mergeCell ref="A9:K9"/>
  </mergeCells>
  <dataValidations count="2">
    <dataValidation type="whole" operator="greaterThanOrEqual" allowBlank="1" showInputMessage="1" prompt="U ovo polje se ne unosi iznos.&#10;Polje se automatski računa u skladu sa formulom." errorTitle="Graška" error="Unose se vrijednosti u konvertibilnim markama, bez decimalnih mjesta. Nije dozvoljen unos negativnih brojeva." sqref="F25:L25 F28:L28 F17:J17 M14:M35 L17 F36:M36 K14:K24 K26:K27 K29:K35">
      <formula1>0</formula1>
    </dataValidation>
    <dataValidation type="whole" operator="notEqual" allowBlank="1" showInputMessage="1" showErrorMessage="1" errorTitle="Graška" error="Unose se vrijednosti u konvertibilnim markama, bez decimalnih mjesta." sqref="F14:J16 L14:L16 F18:J24 L18:L24 F26:J27 L26:L27 F29:J35 L29:L35">
      <formula1>0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2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00390625" style="0" customWidth="1"/>
    <col min="3" max="3" width="37.00390625" style="0" customWidth="1"/>
    <col min="4" max="4" width="12.140625" style="0" customWidth="1"/>
  </cols>
  <sheetData>
    <row r="3" spans="2:4" ht="12.75">
      <c r="B3" s="37" t="s">
        <v>733</v>
      </c>
      <c r="C3" s="37"/>
      <c r="D3" s="37"/>
    </row>
    <row r="4" spans="2:4" ht="12.75">
      <c r="B4" s="37" t="s">
        <v>0</v>
      </c>
      <c r="C4" s="37"/>
      <c r="D4" s="37"/>
    </row>
    <row r="5" spans="2:4" ht="12.75">
      <c r="B5" s="37" t="s">
        <v>1</v>
      </c>
      <c r="C5" s="37"/>
      <c r="D5" s="37"/>
    </row>
    <row r="6" spans="2:4" ht="12.75">
      <c r="B6" s="37" t="s">
        <v>2</v>
      </c>
      <c r="C6" s="37"/>
      <c r="D6" s="37"/>
    </row>
    <row r="7" spans="2:4" ht="12.75">
      <c r="B7" s="37"/>
      <c r="C7" s="37"/>
      <c r="D7" s="37"/>
    </row>
    <row r="8" spans="2:4" ht="12.75">
      <c r="B8" s="37" t="s">
        <v>3</v>
      </c>
      <c r="C8" s="37"/>
      <c r="D8" s="37"/>
    </row>
    <row r="9" spans="2:4" ht="12.75">
      <c r="B9" s="38" t="s">
        <v>4</v>
      </c>
      <c r="C9" s="38" t="s">
        <v>5</v>
      </c>
      <c r="D9" s="39" t="s">
        <v>6</v>
      </c>
    </row>
    <row r="10" spans="2:4" ht="12.75">
      <c r="B10" s="40">
        <v>1</v>
      </c>
      <c r="C10" s="40" t="s">
        <v>7</v>
      </c>
      <c r="D10" s="42">
        <v>7973326</v>
      </c>
    </row>
    <row r="11" spans="2:4" ht="12.75">
      <c r="B11" s="40">
        <v>2</v>
      </c>
      <c r="C11" s="40" t="s">
        <v>8</v>
      </c>
      <c r="D11" s="42">
        <v>24835</v>
      </c>
    </row>
    <row r="12" spans="2:4" ht="12.75">
      <c r="B12" s="40">
        <v>3</v>
      </c>
      <c r="C12" s="40" t="s">
        <v>9</v>
      </c>
      <c r="D12" s="42">
        <v>0</v>
      </c>
    </row>
    <row r="13" spans="2:4" ht="12.75">
      <c r="B13" s="40">
        <v>4</v>
      </c>
      <c r="C13" s="40" t="s">
        <v>10</v>
      </c>
      <c r="D13" s="42">
        <v>0</v>
      </c>
    </row>
    <row r="14" spans="2:4" ht="12.75">
      <c r="B14" s="40">
        <v>5</v>
      </c>
      <c r="C14" s="40" t="s">
        <v>11</v>
      </c>
      <c r="D14" s="42">
        <v>0</v>
      </c>
    </row>
    <row r="15" spans="2:4" ht="12.75">
      <c r="B15" s="40">
        <v>6</v>
      </c>
      <c r="C15" s="40" t="s">
        <v>12</v>
      </c>
      <c r="D15" s="42">
        <f>D10-D11</f>
        <v>7948491</v>
      </c>
    </row>
    <row r="16" spans="2:4" ht="33.75">
      <c r="B16" s="40">
        <v>7</v>
      </c>
      <c r="C16" s="41" t="s">
        <v>13</v>
      </c>
      <c r="D16" s="42">
        <v>250000</v>
      </c>
    </row>
    <row r="17" spans="2:4" ht="22.5">
      <c r="B17" s="40">
        <v>8</v>
      </c>
      <c r="C17" s="41" t="s">
        <v>14</v>
      </c>
      <c r="D17" s="42">
        <f>D15-D16</f>
        <v>7698491</v>
      </c>
    </row>
    <row r="18" spans="2:4" ht="12.75">
      <c r="B18" s="40">
        <v>9</v>
      </c>
      <c r="C18" s="40" t="s">
        <v>15</v>
      </c>
      <c r="D18" s="42">
        <v>0</v>
      </c>
    </row>
    <row r="19" spans="2:4" ht="12.75">
      <c r="B19" s="40"/>
      <c r="C19" s="40"/>
      <c r="D19" s="42"/>
    </row>
    <row r="20" spans="2:4" ht="12.75">
      <c r="B20" s="37"/>
      <c r="C20" s="37"/>
      <c r="D20" s="37"/>
    </row>
    <row r="21" spans="2:4" ht="12.75">
      <c r="B21" s="37" t="s">
        <v>16</v>
      </c>
      <c r="C21" s="37"/>
      <c r="D21" s="37" t="s">
        <v>17</v>
      </c>
    </row>
    <row r="22" spans="2:4" ht="12.75">
      <c r="B22" s="37" t="s">
        <v>18</v>
      </c>
      <c r="C22" s="37"/>
      <c r="D22" s="37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3.00390625" style="0" customWidth="1"/>
    <col min="2" max="2" width="11.7109375" style="0" customWidth="1"/>
    <col min="3" max="3" width="11.421875" style="0" customWidth="1"/>
    <col min="4" max="4" width="12.57421875" style="0" customWidth="1"/>
    <col min="5" max="5" width="13.140625" style="0" customWidth="1"/>
    <col min="6" max="6" width="16.28125" style="0" customWidth="1"/>
    <col min="7" max="7" width="25.8515625" style="0" customWidth="1"/>
  </cols>
  <sheetData>
    <row r="1" spans="1:7" ht="12.75">
      <c r="A1" s="380" t="s">
        <v>687</v>
      </c>
      <c r="B1" s="380"/>
      <c r="C1" s="380"/>
      <c r="D1" s="380"/>
      <c r="E1" s="380"/>
      <c r="F1" s="44"/>
      <c r="G1" s="44"/>
    </row>
    <row r="2" spans="1:7" ht="12.75">
      <c r="A2" s="381" t="s">
        <v>688</v>
      </c>
      <c r="B2" s="381"/>
      <c r="C2" s="381"/>
      <c r="D2" s="381"/>
      <c r="E2" s="381"/>
      <c r="F2" s="44"/>
      <c r="G2" s="193" t="s">
        <v>689</v>
      </c>
    </row>
    <row r="3" spans="1:7" ht="12.75">
      <c r="A3" s="380" t="s">
        <v>690</v>
      </c>
      <c r="B3" s="380"/>
      <c r="C3" s="380"/>
      <c r="D3" s="380"/>
      <c r="E3" s="380"/>
      <c r="F3" s="44"/>
      <c r="G3" s="44"/>
    </row>
    <row r="4" spans="1:7" ht="12.75">
      <c r="A4" s="44"/>
      <c r="B4" s="44"/>
      <c r="C4" s="198"/>
      <c r="D4" s="199"/>
      <c r="E4" s="44"/>
      <c r="F4" s="44"/>
      <c r="G4" s="44"/>
    </row>
    <row r="5" spans="1:7" ht="12.75">
      <c r="A5" s="380" t="s">
        <v>691</v>
      </c>
      <c r="B5" s="380"/>
      <c r="C5" s="380"/>
      <c r="D5" s="380"/>
      <c r="E5" s="380"/>
      <c r="F5" s="380"/>
      <c r="G5" s="380"/>
    </row>
    <row r="6" spans="1:7" ht="13.5" thickBot="1">
      <c r="A6" s="190"/>
      <c r="B6" s="190"/>
      <c r="C6" s="190"/>
      <c r="D6" s="190"/>
      <c r="E6" s="190"/>
      <c r="F6" s="190"/>
      <c r="G6" s="190"/>
    </row>
    <row r="7" spans="1:7" ht="12.75">
      <c r="A7" s="200" t="s">
        <v>745</v>
      </c>
      <c r="B7" s="201"/>
      <c r="C7" s="202"/>
      <c r="D7" s="376" t="s">
        <v>742</v>
      </c>
      <c r="E7" s="376"/>
      <c r="F7" s="376"/>
      <c r="G7" s="377"/>
    </row>
    <row r="8" spans="1:7" ht="12.75">
      <c r="A8" s="191" t="s">
        <v>746</v>
      </c>
      <c r="B8" s="203"/>
      <c r="C8" s="307" t="s">
        <v>357</v>
      </c>
      <c r="D8" s="307"/>
      <c r="E8" s="203"/>
      <c r="F8" s="204"/>
      <c r="G8" s="205"/>
    </row>
    <row r="9" spans="1:7" ht="12.75">
      <c r="A9" s="191" t="s">
        <v>747</v>
      </c>
      <c r="B9" s="111"/>
      <c r="C9" s="111"/>
      <c r="D9" s="111">
        <v>76320</v>
      </c>
      <c r="E9" s="111"/>
      <c r="F9" s="378" t="s">
        <v>743</v>
      </c>
      <c r="G9" s="379"/>
    </row>
    <row r="10" spans="1:7" ht="12.75">
      <c r="A10" s="191" t="s">
        <v>692</v>
      </c>
      <c r="B10" s="111"/>
      <c r="C10" s="382" t="s">
        <v>732</v>
      </c>
      <c r="D10" s="382"/>
      <c r="E10" s="382"/>
      <c r="F10" s="382"/>
      <c r="G10" s="192"/>
    </row>
    <row r="11" spans="1:7" ht="12.75">
      <c r="A11" s="191" t="s">
        <v>748</v>
      </c>
      <c r="B11" s="111"/>
      <c r="C11" s="111"/>
      <c r="D11" s="111"/>
      <c r="E11" s="111"/>
      <c r="F11" s="111"/>
      <c r="G11" s="192"/>
    </row>
    <row r="12" spans="1:7" ht="12.75">
      <c r="A12" s="206"/>
      <c r="B12" s="111"/>
      <c r="C12" s="111"/>
      <c r="D12" s="111"/>
      <c r="E12" s="111"/>
      <c r="F12" s="111"/>
      <c r="G12" s="192"/>
    </row>
    <row r="13" spans="1:7" ht="12.75">
      <c r="A13" s="191" t="s">
        <v>693</v>
      </c>
      <c r="B13" s="111"/>
      <c r="C13" s="111"/>
      <c r="D13" s="111"/>
      <c r="E13" s="193"/>
      <c r="F13" s="111"/>
      <c r="G13" s="192"/>
    </row>
    <row r="14" spans="1:7" ht="12.75">
      <c r="A14" s="191" t="s">
        <v>722</v>
      </c>
      <c r="B14" s="193"/>
      <c r="C14" s="111"/>
      <c r="D14" s="111"/>
      <c r="E14" s="111"/>
      <c r="F14" s="111"/>
      <c r="G14" s="192"/>
    </row>
    <row r="15" spans="1:7" ht="12.75">
      <c r="A15" s="191" t="s">
        <v>749</v>
      </c>
      <c r="B15" s="193"/>
      <c r="C15" s="111"/>
      <c r="D15" s="111"/>
      <c r="E15" s="111"/>
      <c r="F15" s="111"/>
      <c r="G15" s="192"/>
    </row>
    <row r="16" spans="1:7" ht="12.75">
      <c r="A16" s="191"/>
      <c r="B16" s="193"/>
      <c r="C16" s="111"/>
      <c r="D16" s="111" t="s">
        <v>694</v>
      </c>
      <c r="E16" s="111"/>
      <c r="F16" s="111"/>
      <c r="G16" s="192"/>
    </row>
    <row r="17" spans="1:7" ht="12.75">
      <c r="A17" s="191" t="s">
        <v>750</v>
      </c>
      <c r="B17" s="193"/>
      <c r="C17" s="111"/>
      <c r="D17" s="193" t="s">
        <v>751</v>
      </c>
      <c r="E17" s="111"/>
      <c r="F17" s="111"/>
      <c r="G17" s="192"/>
    </row>
    <row r="18" spans="1:7" ht="12.75">
      <c r="A18" s="191" t="s">
        <v>723</v>
      </c>
      <c r="B18" s="194"/>
      <c r="C18" s="111"/>
      <c r="D18" s="193" t="s">
        <v>752</v>
      </c>
      <c r="E18" s="111"/>
      <c r="F18" s="111"/>
      <c r="G18" s="192"/>
    </row>
    <row r="19" spans="1:7" ht="13.5" thickBot="1">
      <c r="A19" s="207" t="s">
        <v>695</v>
      </c>
      <c r="B19" s="195"/>
      <c r="C19" s="196"/>
      <c r="D19" s="195" t="s">
        <v>753</v>
      </c>
      <c r="E19" s="196"/>
      <c r="F19" s="196"/>
      <c r="G19" s="197"/>
    </row>
    <row r="20" spans="1:7" ht="12.75">
      <c r="A20" s="193"/>
      <c r="B20" s="193"/>
      <c r="C20" s="111"/>
      <c r="D20" s="193"/>
      <c r="E20" s="111"/>
      <c r="F20" s="111"/>
      <c r="G20" s="111"/>
    </row>
    <row r="21" spans="1:7" ht="12.75">
      <c r="A21" s="370" t="s">
        <v>696</v>
      </c>
      <c r="B21" s="370"/>
      <c r="C21" s="370"/>
      <c r="D21" s="370"/>
      <c r="E21" s="370"/>
      <c r="F21" s="370"/>
      <c r="G21" s="370"/>
    </row>
    <row r="22" spans="1:7" ht="12.75">
      <c r="A22" s="370" t="s">
        <v>697</v>
      </c>
      <c r="B22" s="370"/>
      <c r="C22" s="370"/>
      <c r="D22" s="370"/>
      <c r="E22" s="370"/>
      <c r="F22" s="370"/>
      <c r="G22" s="370"/>
    </row>
    <row r="23" spans="1:7" ht="12.75">
      <c r="A23" s="370" t="s">
        <v>754</v>
      </c>
      <c r="B23" s="370"/>
      <c r="C23" s="370"/>
      <c r="D23" s="370"/>
      <c r="E23" s="370"/>
      <c r="F23" s="370"/>
      <c r="G23" s="370"/>
    </row>
    <row r="24" spans="1:7" ht="13.5" thickBot="1">
      <c r="A24" s="208"/>
      <c r="B24" s="208"/>
      <c r="C24" s="208"/>
      <c r="D24" s="208"/>
      <c r="E24" s="208"/>
      <c r="F24" s="208"/>
      <c r="G24" s="208"/>
    </row>
    <row r="25" spans="1:7" ht="12.75">
      <c r="A25" s="209" t="s">
        <v>698</v>
      </c>
      <c r="B25" s="371" t="s">
        <v>699</v>
      </c>
      <c r="C25" s="372"/>
      <c r="D25" s="372"/>
      <c r="E25" s="372"/>
      <c r="F25" s="373"/>
      <c r="G25" s="210" t="s">
        <v>700</v>
      </c>
    </row>
    <row r="26" spans="1:7" ht="13.5" thickBot="1">
      <c r="A26" s="211" t="s">
        <v>701</v>
      </c>
      <c r="B26" s="374" t="s">
        <v>701</v>
      </c>
      <c r="C26" s="370"/>
      <c r="D26" s="370"/>
      <c r="E26" s="370"/>
      <c r="F26" s="375"/>
      <c r="G26" s="212" t="s">
        <v>701</v>
      </c>
    </row>
    <row r="27" spans="1:7" ht="13.5" thickBot="1">
      <c r="A27" s="213"/>
      <c r="B27" s="214"/>
      <c r="C27" s="214"/>
      <c r="D27" s="214"/>
      <c r="E27" s="214"/>
      <c r="F27" s="215"/>
      <c r="G27" s="216"/>
    </row>
    <row r="28" spans="1:7" ht="13.5" thickBot="1">
      <c r="A28" s="217"/>
      <c r="B28" s="111"/>
      <c r="C28" s="111"/>
      <c r="D28" s="111"/>
      <c r="E28" s="111"/>
      <c r="F28" s="111"/>
      <c r="G28" s="192"/>
    </row>
    <row r="29" spans="1:7" ht="12.75">
      <c r="A29" s="218" t="s">
        <v>698</v>
      </c>
      <c r="B29" s="219" t="s">
        <v>702</v>
      </c>
      <c r="C29" s="219" t="s">
        <v>703</v>
      </c>
      <c r="D29" s="220" t="s">
        <v>704</v>
      </c>
      <c r="E29" s="220" t="s">
        <v>705</v>
      </c>
      <c r="F29" s="221" t="s">
        <v>706</v>
      </c>
      <c r="G29" s="209"/>
    </row>
    <row r="30" spans="1:7" ht="12.75">
      <c r="A30" s="222" t="s">
        <v>707</v>
      </c>
      <c r="B30" s="223" t="s">
        <v>708</v>
      </c>
      <c r="C30" s="224" t="s">
        <v>709</v>
      </c>
      <c r="D30" s="223" t="s">
        <v>710</v>
      </c>
      <c r="E30" s="223" t="s">
        <v>711</v>
      </c>
      <c r="F30" s="225" t="s">
        <v>712</v>
      </c>
      <c r="G30" s="211" t="s">
        <v>713</v>
      </c>
    </row>
    <row r="31" spans="1:7" ht="12.75">
      <c r="A31" s="222" t="s">
        <v>714</v>
      </c>
      <c r="B31" s="223"/>
      <c r="C31" s="224" t="s">
        <v>715</v>
      </c>
      <c r="D31" s="223"/>
      <c r="E31" s="223"/>
      <c r="F31" s="226"/>
      <c r="G31" s="227"/>
    </row>
    <row r="32" spans="1:7" ht="12.75">
      <c r="A32" s="228" t="s">
        <v>716</v>
      </c>
      <c r="B32" s="229" t="s">
        <v>716</v>
      </c>
      <c r="C32" s="229" t="s">
        <v>716</v>
      </c>
      <c r="D32" s="230"/>
      <c r="E32" s="230"/>
      <c r="F32" s="231" t="s">
        <v>717</v>
      </c>
      <c r="G32" s="232"/>
    </row>
    <row r="33" spans="1:7" ht="13.5" thickBot="1">
      <c r="A33" s="233">
        <v>1</v>
      </c>
      <c r="B33" s="234">
        <v>2</v>
      </c>
      <c r="C33" s="234">
        <v>3</v>
      </c>
      <c r="D33" s="235">
        <v>4</v>
      </c>
      <c r="E33" s="235">
        <v>5</v>
      </c>
      <c r="F33" s="236">
        <v>6</v>
      </c>
      <c r="G33" s="237">
        <v>7</v>
      </c>
    </row>
    <row r="34" spans="1:7" ht="12.75">
      <c r="A34" s="238" t="s">
        <v>718</v>
      </c>
      <c r="B34" s="239" t="s">
        <v>731</v>
      </c>
      <c r="C34" s="240">
        <v>0.5</v>
      </c>
      <c r="D34" s="240">
        <v>2</v>
      </c>
      <c r="E34" s="241">
        <v>6</v>
      </c>
      <c r="F34" s="242">
        <f>ROUND(C34*D34*E34,1)</f>
        <v>6</v>
      </c>
      <c r="G34" s="243"/>
    </row>
    <row r="35" spans="1:7" ht="12.75">
      <c r="A35" s="244"/>
      <c r="B35" s="245"/>
      <c r="C35" s="246"/>
      <c r="D35" s="246"/>
      <c r="E35" s="247"/>
      <c r="F35" s="248"/>
      <c r="G35" s="249"/>
    </row>
    <row r="36" spans="1:7" ht="12.75">
      <c r="A36" s="250"/>
      <c r="B36" s="251"/>
      <c r="C36" s="251"/>
      <c r="D36" s="251"/>
      <c r="E36" s="252"/>
      <c r="F36" s="253"/>
      <c r="G36" s="249"/>
    </row>
    <row r="37" spans="1:7" ht="12.75">
      <c r="A37" s="250"/>
      <c r="B37" s="251"/>
      <c r="C37" s="251"/>
      <c r="D37" s="251"/>
      <c r="E37" s="252"/>
      <c r="F37" s="253"/>
      <c r="G37" s="249"/>
    </row>
    <row r="38" spans="1:7" ht="12.75">
      <c r="A38" s="250"/>
      <c r="B38" s="251"/>
      <c r="C38" s="251"/>
      <c r="D38" s="251"/>
      <c r="E38" s="252"/>
      <c r="F38" s="253"/>
      <c r="G38" s="249"/>
    </row>
    <row r="39" spans="1:7" ht="12.75">
      <c r="A39" s="250"/>
      <c r="B39" s="251"/>
      <c r="C39" s="251"/>
      <c r="D39" s="251"/>
      <c r="E39" s="252"/>
      <c r="F39" s="253"/>
      <c r="G39" s="249"/>
    </row>
    <row r="40" spans="1:7" ht="13.5" thickBot="1">
      <c r="A40" s="254"/>
      <c r="B40" s="255"/>
      <c r="C40" s="255"/>
      <c r="D40" s="255"/>
      <c r="E40" s="256"/>
      <c r="F40" s="257"/>
      <c r="G40" s="258"/>
    </row>
    <row r="41" spans="1:7" ht="13.5" thickBot="1">
      <c r="A41" s="259"/>
      <c r="B41" s="260"/>
      <c r="C41" s="260"/>
      <c r="D41" s="260" t="s">
        <v>719</v>
      </c>
      <c r="E41" s="261"/>
      <c r="F41" s="262">
        <f>SUM(F34:F40)</f>
        <v>6</v>
      </c>
      <c r="G41" s="263"/>
    </row>
    <row r="42" spans="1:7" ht="12.75">
      <c r="A42" s="264"/>
      <c r="B42" s="44"/>
      <c r="C42" s="44"/>
      <c r="D42" s="44"/>
      <c r="E42" s="44"/>
      <c r="F42" s="44"/>
      <c r="G42" s="44"/>
    </row>
    <row r="43" spans="1:7" ht="12.75">
      <c r="A43" s="44"/>
      <c r="B43" s="44"/>
      <c r="C43" s="44"/>
      <c r="D43" s="44" t="s">
        <v>744</v>
      </c>
      <c r="E43" s="44"/>
      <c r="F43" s="44" t="s">
        <v>720</v>
      </c>
      <c r="G43" s="44"/>
    </row>
    <row r="44" spans="1:7" ht="12.75">
      <c r="A44" s="44" t="s">
        <v>755</v>
      </c>
      <c r="B44" s="44"/>
      <c r="C44" s="44"/>
      <c r="D44" s="44"/>
      <c r="E44" s="44"/>
      <c r="F44" s="44" t="s">
        <v>721</v>
      </c>
      <c r="G44" s="44"/>
    </row>
    <row r="45" spans="1:7" ht="12.75">
      <c r="A45" s="44"/>
      <c r="B45" s="44"/>
      <c r="C45" s="44"/>
      <c r="D45" s="44"/>
      <c r="E45" s="44"/>
      <c r="F45" s="44"/>
      <c r="G45" s="44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</sheetData>
  <sheetProtection/>
  <mergeCells count="13">
    <mergeCell ref="A1:E1"/>
    <mergeCell ref="A2:E2"/>
    <mergeCell ref="A3:E3"/>
    <mergeCell ref="A5:G5"/>
    <mergeCell ref="C10:F10"/>
    <mergeCell ref="C8:D8"/>
    <mergeCell ref="A22:G22"/>
    <mergeCell ref="A23:G23"/>
    <mergeCell ref="B25:F25"/>
    <mergeCell ref="B26:F26"/>
    <mergeCell ref="D7:G7"/>
    <mergeCell ref="F9:G9"/>
    <mergeCell ref="A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G424"/>
  <sheetViews>
    <sheetView zoomScale="110" zoomScaleNormal="110" zoomScalePageLayoutView="0" workbookViewId="0" topLeftCell="A1">
      <selection activeCell="D43" sqref="D39:D43"/>
    </sheetView>
  </sheetViews>
  <sheetFormatPr defaultColWidth="9.140625" defaultRowHeight="12.75"/>
  <cols>
    <col min="1" max="1" width="0.85546875" style="0" customWidth="1"/>
    <col min="2" max="2" width="7.421875" style="0" customWidth="1"/>
    <col min="3" max="3" width="51.140625" style="0" customWidth="1"/>
    <col min="4" max="4" width="14.00390625" style="0" customWidth="1"/>
    <col min="5" max="5" width="13.421875" style="0" customWidth="1"/>
    <col min="6" max="6" width="15.140625" style="0" customWidth="1"/>
    <col min="7" max="7" width="13.140625" style="0" customWidth="1"/>
    <col min="8" max="8" width="17.8515625" style="0" customWidth="1"/>
  </cols>
  <sheetData>
    <row r="2" ht="13.5" thickBot="1"/>
    <row r="3" spans="2:7" ht="13.5" thickTop="1">
      <c r="B3" s="5">
        <v>5123</v>
      </c>
      <c r="C3" s="6" t="s">
        <v>363</v>
      </c>
      <c r="D3" s="25">
        <v>1104</v>
      </c>
      <c r="E3" s="20"/>
      <c r="G3" s="36"/>
    </row>
    <row r="4" spans="2:7" ht="12.75">
      <c r="B4" s="7">
        <v>5124</v>
      </c>
      <c r="C4" s="8" t="s">
        <v>364</v>
      </c>
      <c r="D4" s="26">
        <v>685.76</v>
      </c>
      <c r="E4" s="20"/>
      <c r="G4" s="36"/>
    </row>
    <row r="5" spans="2:7" ht="12.75">
      <c r="B5" s="9">
        <v>5125</v>
      </c>
      <c r="C5" s="10" t="s">
        <v>365</v>
      </c>
      <c r="D5" s="27">
        <v>932.78</v>
      </c>
      <c r="E5" s="20"/>
      <c r="G5" s="36"/>
    </row>
    <row r="6" spans="2:7" ht="12.75">
      <c r="B6" s="9">
        <v>5130</v>
      </c>
      <c r="C6" s="10" t="s">
        <v>366</v>
      </c>
      <c r="D6" s="27">
        <v>1040.38</v>
      </c>
      <c r="E6" s="20"/>
      <c r="G6" s="36"/>
    </row>
    <row r="7" spans="2:7" ht="12.75">
      <c r="B7" s="9">
        <v>5133</v>
      </c>
      <c r="C7" s="10" t="s">
        <v>367</v>
      </c>
      <c r="D7" s="27">
        <v>2033.84</v>
      </c>
      <c r="E7" s="20"/>
      <c r="G7" s="36">
        <f>D3+D4+D5+D6+D7</f>
        <v>5796.76</v>
      </c>
    </row>
    <row r="8" spans="2:7" ht="12.75">
      <c r="B8" s="9">
        <v>5200</v>
      </c>
      <c r="C8" s="10" t="s">
        <v>368</v>
      </c>
      <c r="D8" s="27">
        <v>148143.56</v>
      </c>
      <c r="E8" s="20"/>
      <c r="G8" s="36"/>
    </row>
    <row r="9" spans="2:7" ht="12.75">
      <c r="B9" s="9">
        <v>5218</v>
      </c>
      <c r="C9" s="10" t="s">
        <v>728</v>
      </c>
      <c r="D9" s="27">
        <v>13847</v>
      </c>
      <c r="E9" s="20"/>
      <c r="G9" s="36"/>
    </row>
    <row r="10" spans="2:7" ht="12.75">
      <c r="B10" s="9">
        <v>5219</v>
      </c>
      <c r="C10" s="10" t="s">
        <v>369</v>
      </c>
      <c r="D10" s="28">
        <v>4809.28</v>
      </c>
      <c r="E10" s="20"/>
      <c r="G10" s="36"/>
    </row>
    <row r="11" spans="2:7" ht="12.75">
      <c r="B11" s="9">
        <v>5220</v>
      </c>
      <c r="C11" s="10" t="s">
        <v>370</v>
      </c>
      <c r="D11" s="29">
        <v>11276.72</v>
      </c>
      <c r="E11" s="20"/>
      <c r="G11" s="36">
        <f>D8+D9+D10+D11</f>
        <v>178076.56</v>
      </c>
    </row>
    <row r="12" spans="2:7" ht="12.75">
      <c r="B12" s="11">
        <v>5293</v>
      </c>
      <c r="C12" s="12" t="s">
        <v>371</v>
      </c>
      <c r="D12" s="30">
        <v>229.2</v>
      </c>
      <c r="E12" s="20"/>
      <c r="G12" s="36">
        <f>D12+D14</f>
        <v>15227.2</v>
      </c>
    </row>
    <row r="13" spans="2:7" ht="12.75">
      <c r="B13" s="11">
        <v>5299</v>
      </c>
      <c r="C13" s="12" t="s">
        <v>372</v>
      </c>
      <c r="D13" s="27">
        <v>0</v>
      </c>
      <c r="E13" s="20"/>
      <c r="G13" s="36"/>
    </row>
    <row r="14" spans="2:7" ht="12.75">
      <c r="B14" s="11">
        <v>52990</v>
      </c>
      <c r="C14" s="12" t="s">
        <v>373</v>
      </c>
      <c r="D14" s="30">
        <v>14998</v>
      </c>
      <c r="E14" s="20"/>
      <c r="G14" s="36"/>
    </row>
    <row r="15" spans="2:7" ht="12.75">
      <c r="B15" s="11">
        <v>5315</v>
      </c>
      <c r="C15" s="12" t="s">
        <v>374</v>
      </c>
      <c r="D15" s="29">
        <v>2513.12</v>
      </c>
      <c r="E15" s="20"/>
      <c r="G15" s="36"/>
    </row>
    <row r="16" spans="2:7" ht="12.75">
      <c r="B16" s="11">
        <v>5317</v>
      </c>
      <c r="C16" s="12" t="s">
        <v>375</v>
      </c>
      <c r="D16" s="29">
        <v>657.14</v>
      </c>
      <c r="E16" s="20"/>
      <c r="G16" s="36"/>
    </row>
    <row r="17" spans="2:7" ht="12.75">
      <c r="B17" s="11">
        <v>5319</v>
      </c>
      <c r="C17" s="12" t="s">
        <v>376</v>
      </c>
      <c r="D17" s="29">
        <v>1209.3</v>
      </c>
      <c r="E17" s="20"/>
      <c r="G17" s="36"/>
    </row>
    <row r="18" spans="2:7" ht="12.75">
      <c r="B18" s="11">
        <v>5320</v>
      </c>
      <c r="C18" s="12" t="s">
        <v>377</v>
      </c>
      <c r="D18" s="31">
        <v>501.28</v>
      </c>
      <c r="E18" s="20"/>
      <c r="G18" s="36"/>
    </row>
    <row r="19" spans="2:7" ht="12.75">
      <c r="B19" s="11">
        <v>5332</v>
      </c>
      <c r="C19" s="12" t="s">
        <v>378</v>
      </c>
      <c r="D19" s="27">
        <v>11232</v>
      </c>
      <c r="E19" s="20"/>
      <c r="G19" s="36"/>
    </row>
    <row r="20" spans="2:7" ht="12.75">
      <c r="B20" s="11">
        <v>5339</v>
      </c>
      <c r="C20" s="12" t="s">
        <v>379</v>
      </c>
      <c r="D20" s="27">
        <v>100</v>
      </c>
      <c r="E20" s="20"/>
      <c r="G20" s="36"/>
    </row>
    <row r="21" spans="2:7" ht="12.75">
      <c r="B21" s="11">
        <v>5352</v>
      </c>
      <c r="C21" s="12" t="s">
        <v>380</v>
      </c>
      <c r="D21" s="27">
        <v>291.35</v>
      </c>
      <c r="E21" s="20"/>
      <c r="G21" s="36"/>
    </row>
    <row r="22" spans="2:7" ht="12.75">
      <c r="B22" s="11">
        <v>5392</v>
      </c>
      <c r="C22" s="12" t="s">
        <v>381</v>
      </c>
      <c r="D22" s="29">
        <v>1464.99</v>
      </c>
      <c r="E22" s="20"/>
      <c r="G22" s="36"/>
    </row>
    <row r="23" spans="2:7" ht="12.75">
      <c r="B23" s="11">
        <v>5396</v>
      </c>
      <c r="C23" s="12" t="s">
        <v>382</v>
      </c>
      <c r="D23" s="29">
        <v>22553.97</v>
      </c>
      <c r="E23" s="20"/>
      <c r="G23" s="36"/>
    </row>
    <row r="24" spans="2:7" ht="12.75">
      <c r="B24" s="11">
        <v>5399</v>
      </c>
      <c r="C24" s="12" t="s">
        <v>383</v>
      </c>
      <c r="D24" s="29">
        <v>127.6</v>
      </c>
      <c r="E24" s="20"/>
      <c r="G24" s="36"/>
    </row>
    <row r="25" spans="2:7" ht="12.75">
      <c r="B25" s="11">
        <v>53991</v>
      </c>
      <c r="C25" s="12" t="s">
        <v>729</v>
      </c>
      <c r="D25" s="29">
        <v>24.63</v>
      </c>
      <c r="E25" s="20"/>
      <c r="G25" s="36">
        <f>SUM(D15:D25)</f>
        <v>40675.38</v>
      </c>
    </row>
    <row r="26" spans="2:7" ht="12.75">
      <c r="B26" s="11">
        <v>5400</v>
      </c>
      <c r="C26" s="12" t="s">
        <v>384</v>
      </c>
      <c r="D26" s="27">
        <v>0</v>
      </c>
      <c r="E26" s="20"/>
      <c r="G26" s="36"/>
    </row>
    <row r="27" spans="2:7" ht="12.75">
      <c r="B27" s="9">
        <v>5501</v>
      </c>
      <c r="C27" s="10" t="s">
        <v>385</v>
      </c>
      <c r="D27" s="29">
        <v>2866.5</v>
      </c>
      <c r="E27" s="20"/>
      <c r="G27" s="36"/>
    </row>
    <row r="28" spans="2:7" ht="12.75">
      <c r="B28" s="9">
        <v>5502</v>
      </c>
      <c r="C28" s="10" t="s">
        <v>386</v>
      </c>
      <c r="D28" s="29">
        <v>2136.98</v>
      </c>
      <c r="E28" s="20"/>
      <c r="G28" s="36"/>
    </row>
    <row r="29" spans="2:7" ht="12.75">
      <c r="B29" s="11">
        <v>5504</v>
      </c>
      <c r="C29" s="12" t="s">
        <v>387</v>
      </c>
      <c r="D29" s="29">
        <v>15632.24</v>
      </c>
      <c r="E29" s="20"/>
      <c r="G29" s="36"/>
    </row>
    <row r="30" spans="2:7" ht="12.75">
      <c r="B30" s="11">
        <v>5505</v>
      </c>
      <c r="C30" s="12" t="s">
        <v>388</v>
      </c>
      <c r="D30" s="29">
        <v>100</v>
      </c>
      <c r="E30" s="20"/>
      <c r="G30" s="36"/>
    </row>
    <row r="31" spans="2:7" ht="12.75">
      <c r="B31" s="11">
        <v>55100</v>
      </c>
      <c r="C31" s="12" t="s">
        <v>389</v>
      </c>
      <c r="D31" s="27">
        <v>262.11</v>
      </c>
      <c r="E31" s="20"/>
      <c r="G31" s="36"/>
    </row>
    <row r="32" spans="2:7" ht="12.75">
      <c r="B32" s="11">
        <v>5512</v>
      </c>
      <c r="C32" s="12" t="s">
        <v>390</v>
      </c>
      <c r="D32" s="27">
        <v>178</v>
      </c>
      <c r="E32" s="20"/>
      <c r="G32" s="36"/>
    </row>
    <row r="33" spans="2:7" ht="12.75">
      <c r="B33" s="11">
        <v>5515</v>
      </c>
      <c r="C33" s="12" t="s">
        <v>391</v>
      </c>
      <c r="D33" s="31">
        <v>0</v>
      </c>
      <c r="E33" s="20"/>
      <c r="G33" s="36"/>
    </row>
    <row r="34" spans="2:7" ht="12.75">
      <c r="B34" s="11">
        <v>5525</v>
      </c>
      <c r="C34" s="12" t="s">
        <v>392</v>
      </c>
      <c r="D34" s="29">
        <v>243.65</v>
      </c>
      <c r="E34" s="20"/>
      <c r="G34" s="36"/>
    </row>
    <row r="35" spans="2:7" ht="12.75">
      <c r="B35" s="11">
        <v>5530</v>
      </c>
      <c r="C35" s="12" t="s">
        <v>393</v>
      </c>
      <c r="D35" s="29">
        <v>1180.18</v>
      </c>
      <c r="E35" s="20"/>
      <c r="G35" s="36"/>
    </row>
    <row r="36" spans="2:7" ht="12.75">
      <c r="B36" s="11">
        <v>5532</v>
      </c>
      <c r="C36" s="12" t="s">
        <v>394</v>
      </c>
      <c r="D36" s="29">
        <v>0</v>
      </c>
      <c r="E36" s="20"/>
      <c r="G36" s="36"/>
    </row>
    <row r="37" spans="2:7" ht="12.75">
      <c r="B37" s="11">
        <v>5539</v>
      </c>
      <c r="C37" s="12" t="s">
        <v>395</v>
      </c>
      <c r="D37" s="29">
        <v>483.1</v>
      </c>
      <c r="E37" s="20"/>
      <c r="G37" s="36"/>
    </row>
    <row r="38" spans="2:7" ht="12.75">
      <c r="B38" s="11">
        <v>5540</v>
      </c>
      <c r="C38" s="12" t="s">
        <v>396</v>
      </c>
      <c r="D38" s="29">
        <v>290.43</v>
      </c>
      <c r="E38" s="20"/>
      <c r="G38" s="36">
        <f>SUM(D27:D38)</f>
        <v>23373.190000000002</v>
      </c>
    </row>
    <row r="39" spans="2:7" ht="12.75">
      <c r="B39" s="13">
        <v>5551</v>
      </c>
      <c r="C39" s="12" t="s">
        <v>397</v>
      </c>
      <c r="D39" s="29">
        <v>0</v>
      </c>
      <c r="E39" s="20"/>
      <c r="G39" s="36"/>
    </row>
    <row r="40" spans="2:7" ht="12.75">
      <c r="B40" s="13">
        <v>5552</v>
      </c>
      <c r="C40" s="12" t="s">
        <v>398</v>
      </c>
      <c r="D40" s="29">
        <f>225.54+533.71</f>
        <v>759.25</v>
      </c>
      <c r="E40" s="20"/>
      <c r="G40" s="36"/>
    </row>
    <row r="41" spans="2:7" ht="12.75">
      <c r="B41" s="13">
        <v>5553</v>
      </c>
      <c r="C41" s="12" t="s">
        <v>399</v>
      </c>
      <c r="D41" s="29">
        <f>125.46+64.87</f>
        <v>190.32999999999998</v>
      </c>
      <c r="E41" s="20"/>
      <c r="G41" s="36"/>
    </row>
    <row r="42" spans="2:7" ht="12.75">
      <c r="B42" s="13">
        <v>5557</v>
      </c>
      <c r="C42" s="12" t="s">
        <v>400</v>
      </c>
      <c r="D42" s="29">
        <v>5100</v>
      </c>
      <c r="E42" s="20"/>
      <c r="G42" s="36"/>
    </row>
    <row r="43" spans="2:7" ht="12.75">
      <c r="B43" s="13">
        <v>5558</v>
      </c>
      <c r="C43" s="12" t="s">
        <v>401</v>
      </c>
      <c r="D43" s="29">
        <v>1631.82</v>
      </c>
      <c r="E43" s="20"/>
      <c r="G43" s="36">
        <f>SUM(D39:D43)</f>
        <v>7681.4</v>
      </c>
    </row>
    <row r="44" spans="2:7" ht="12.75">
      <c r="B44" s="11">
        <v>5590</v>
      </c>
      <c r="C44" s="12" t="s">
        <v>402</v>
      </c>
      <c r="D44" s="29">
        <v>3215.61</v>
      </c>
      <c r="E44" s="20"/>
      <c r="G44" s="36"/>
    </row>
    <row r="45" spans="2:7" ht="12.75">
      <c r="B45" s="11">
        <v>5591</v>
      </c>
      <c r="C45" s="12" t="s">
        <v>403</v>
      </c>
      <c r="D45" s="29">
        <v>841</v>
      </c>
      <c r="E45" s="20"/>
      <c r="G45" s="36"/>
    </row>
    <row r="46" spans="2:7" ht="12.75">
      <c r="B46" s="14">
        <v>5592</v>
      </c>
      <c r="C46" s="15" t="s">
        <v>404</v>
      </c>
      <c r="D46" s="32">
        <v>80.47</v>
      </c>
      <c r="E46" s="20"/>
      <c r="G46" s="36"/>
    </row>
    <row r="47" spans="2:7" ht="12.75">
      <c r="B47" s="14">
        <v>5593</v>
      </c>
      <c r="C47" s="15" t="s">
        <v>405</v>
      </c>
      <c r="D47" s="32">
        <v>30</v>
      </c>
      <c r="E47" s="20"/>
      <c r="G47" s="36"/>
    </row>
    <row r="48" spans="2:7" ht="12.75">
      <c r="B48" s="9">
        <v>5599</v>
      </c>
      <c r="C48" s="18" t="s">
        <v>406</v>
      </c>
      <c r="D48" s="33">
        <v>1056.55</v>
      </c>
      <c r="E48" s="20"/>
      <c r="G48" s="36">
        <f>SUM(D44:D48)</f>
        <v>5223.63</v>
      </c>
    </row>
    <row r="49" spans="2:7" ht="12.75">
      <c r="B49" s="9">
        <v>5783</v>
      </c>
      <c r="C49" s="18" t="s">
        <v>407</v>
      </c>
      <c r="D49" s="34">
        <v>6435.5</v>
      </c>
      <c r="E49" s="20"/>
      <c r="G49" s="36"/>
    </row>
    <row r="50" spans="2:7" ht="12.75">
      <c r="B50" s="16">
        <v>5861</v>
      </c>
      <c r="C50" s="19" t="s">
        <v>408</v>
      </c>
      <c r="D50" s="35">
        <v>17523.32</v>
      </c>
      <c r="E50" s="20"/>
      <c r="G50" s="36"/>
    </row>
    <row r="51" spans="2:7" ht="12.75">
      <c r="B51" s="9">
        <v>6112</v>
      </c>
      <c r="C51" s="17" t="s">
        <v>409</v>
      </c>
      <c r="D51" s="20"/>
      <c r="E51" s="21">
        <v>449209.52</v>
      </c>
      <c r="G51" s="36"/>
    </row>
    <row r="52" spans="2:7" ht="12.75">
      <c r="B52" s="9">
        <v>6551</v>
      </c>
      <c r="C52" s="17" t="s">
        <v>730</v>
      </c>
      <c r="D52" s="20"/>
      <c r="E52" s="21">
        <v>11104.77</v>
      </c>
      <c r="G52" s="36"/>
    </row>
    <row r="53" spans="2:7" ht="12.75">
      <c r="B53" s="9">
        <v>6590</v>
      </c>
      <c r="C53" s="17" t="s">
        <v>410</v>
      </c>
      <c r="D53" s="20"/>
      <c r="E53" s="21">
        <v>0</v>
      </c>
      <c r="G53" s="36"/>
    </row>
    <row r="54" spans="2:7" ht="12.75">
      <c r="B54" s="9">
        <v>6613</v>
      </c>
      <c r="C54" s="17" t="s">
        <v>411</v>
      </c>
      <c r="D54" s="20"/>
      <c r="E54" s="22">
        <v>3906.84</v>
      </c>
      <c r="G54" s="36"/>
    </row>
    <row r="55" spans="2:7" ht="12.75">
      <c r="B55" s="9">
        <v>6619</v>
      </c>
      <c r="C55" s="17" t="s">
        <v>412</v>
      </c>
      <c r="D55" s="20"/>
      <c r="E55" s="22">
        <v>6317.19</v>
      </c>
      <c r="G55" s="36"/>
    </row>
    <row r="56" spans="2:7" ht="12.75">
      <c r="B56" s="9">
        <v>6690</v>
      </c>
      <c r="C56" s="17" t="s">
        <v>413</v>
      </c>
      <c r="D56" s="20"/>
      <c r="E56" s="23">
        <v>571455.1</v>
      </c>
      <c r="G56" s="36"/>
    </row>
    <row r="57" spans="2:7" ht="12.75">
      <c r="B57" s="9">
        <v>6866</v>
      </c>
      <c r="C57" s="17" t="s">
        <v>414</v>
      </c>
      <c r="D57" s="20"/>
      <c r="E57" s="24">
        <v>36318.79</v>
      </c>
      <c r="G57" s="36"/>
    </row>
    <row r="203" ht="12.75" customHeight="1"/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NB</cp:lastModifiedBy>
  <cp:lastPrinted>2016-02-22T12:18:54Z</cp:lastPrinted>
  <dcterms:created xsi:type="dcterms:W3CDTF">2008-11-11T07:30:19Z</dcterms:created>
  <dcterms:modified xsi:type="dcterms:W3CDTF">2016-02-26T11:25:20Z</dcterms:modified>
  <cp:category/>
  <cp:version/>
  <cp:contentType/>
  <cp:contentStatus/>
</cp:coreProperties>
</file>