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tabRatio="928" firstSheet="4" activeTab="7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izvj. o realiz. dob.-gub. " sheetId="7" r:id="rId7"/>
    <sheet name="NDG" sheetId="8" r:id="rId8"/>
    <sheet name="SU obveznice" sheetId="9" r:id="rId9"/>
    <sheet name="SU akcije" sheetId="10" r:id="rId10"/>
    <sheet name="struktura obaveza fonda" sheetId="11" r:id="rId11"/>
    <sheet name="IZV. o trans. sa povezanim lici" sheetId="12" r:id="rId12"/>
    <sheet name="Sheet1" sheetId="13" r:id="rId13"/>
    <sheet name="Sheet2" sheetId="14" r:id="rId14"/>
    <sheet name="Sheet3" sheetId="15" r:id="rId15"/>
  </sheets>
  <definedNames>
    <definedName name="_xlnm.Print_Area" localSheetId="1">'bilans uspjeha'!$A$1:$F$73</definedName>
    <definedName name="_xlnm.Print_Area" localSheetId="4">'izv. o fin. pokazateljima fonda'!$A$1:$E$31</definedName>
    <definedName name="_xlnm.Print_Area" localSheetId="3">'izv. o tokovima gotovine'!$A$1:$E$56</definedName>
    <definedName name="_xlnm.Print_Area" localSheetId="2">'izvj. o promjenama neto imovine'!$A$1:$E$39</definedName>
    <definedName name="_xlnm.Print_Area" localSheetId="5">'izvj. o str.ulaganja po vrstama'!$A$1:$E$26</definedName>
    <definedName name="_xlnm.Print_Titles" localSheetId="0">'bilans stanja'!$11:$12</definedName>
    <definedName name="_xlnm.Print_Titles" localSheetId="1">'bilans uspjeha'!$11:$12</definedName>
  </definedNames>
  <calcPr fullCalcOnLoad="1"/>
</workbook>
</file>

<file path=xl/sharedStrings.xml><?xml version="1.0" encoding="utf-8"?>
<sst xmlns="http://schemas.openxmlformats.org/spreadsheetml/2006/main" count="582" uniqueCount="473">
  <si>
    <t>Pozicija</t>
  </si>
  <si>
    <t>AOP</t>
  </si>
  <si>
    <t>Tekuća godina</t>
  </si>
  <si>
    <t>Prethodna godina</t>
  </si>
  <si>
    <t>II</t>
  </si>
  <si>
    <t>I</t>
  </si>
  <si>
    <t>Depoziti i plasmani</t>
  </si>
  <si>
    <t xml:space="preserve">Zakonski zastupnik </t>
  </si>
  <si>
    <t xml:space="preserve">M. P. </t>
  </si>
  <si>
    <t>(iznos u KM)</t>
  </si>
  <si>
    <t>Realizovani dobitak (gubitak) od ulaganja</t>
  </si>
  <si>
    <t>IZVJEŠTAJ O PROMJENAMA NETO IMOVINE INVESTICIONOG FONDA</t>
  </si>
  <si>
    <t>Povećanje (smanjenje) neto imovine od poslovanja fonda (302 do 306)</t>
  </si>
  <si>
    <t xml:space="preserve">BILANS TOKOVA GOTOVINE </t>
  </si>
  <si>
    <t>1. Prilivi po osnovu prodaje ulaganja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</si>
  <si>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</si>
  <si>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</si>
  <si>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</si>
  <si>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</si>
  <si>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</si>
  <si>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</si>
  <si>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</si>
  <si>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</si>
  <si>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</si>
  <si>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</si>
  <si>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</si>
  <si>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</si>
  <si>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</si>
  <si>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</si>
  <si>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2. Odlivi po osnovu otkupa sopstvenih akcija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</si>
  <si>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</si>
  <si>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</si>
  <si>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</si>
  <si>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</si>
  <si>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</si>
  <si>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</si>
  <si>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</si>
  <si>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</si>
  <si>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1. Redovne akcije</t>
  </si>
  <si>
    <t>2. Prioritetne akcije</t>
  </si>
  <si>
    <t xml:space="preserve"> Lice sa licencom   </t>
  </si>
  <si>
    <t xml:space="preserve"> (M .P.)</t>
  </si>
  <si>
    <t xml:space="preserve">IZVJEŠTAJ  </t>
  </si>
  <si>
    <t>FONDA PO VRSTAMA INSTRUMENATA</t>
  </si>
  <si>
    <t xml:space="preserve">STRUKTURA OBAVEZA </t>
  </si>
  <si>
    <t xml:space="preserve"> O REALIZOVANIM DOBICIMA (GUBICIMA) INVESTICIONOG FONDA</t>
  </si>
  <si>
    <t>Prodate i amortizovane hartije od vrijednosti</t>
  </si>
  <si>
    <t>Realizovani dobitak (gubitak)                              (5-4)</t>
  </si>
  <si>
    <t>A. AKCIJE</t>
  </si>
  <si>
    <t>3. Akcije investicionih fondova</t>
  </si>
  <si>
    <t>II - Akcije stranih izdavalaca</t>
  </si>
  <si>
    <t>B. OBVEZNICE I DRUGE DUŽNIČKE HARTIJE OD VRIJEDNOSTI</t>
  </si>
  <si>
    <t>Amortizovane obveznice i druge dužničke hartije od vrijednosti</t>
  </si>
  <si>
    <t>V. UKUPNO REALIZOVANI DOBICI (GUBICI) NA HARTIJAMA OD VRIJEDNOSTI</t>
  </si>
  <si>
    <t>(M .P.)</t>
  </si>
  <si>
    <t xml:space="preserve">                                                                        </t>
  </si>
  <si>
    <t xml:space="preserve">    Lice sa licencom    </t>
  </si>
  <si>
    <t xml:space="preserve">Ukupno </t>
  </si>
  <si>
    <t>II- PRIHODI OD POVEZANIH LICA</t>
  </si>
  <si>
    <t>za period od           do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</si>
  <si>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</si>
  <si>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</si>
  <si>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</si>
  <si>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</si>
  <si>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</si>
  <si>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</si>
  <si>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</si>
  <si>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</si>
  <si>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</si>
  <si>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</si>
  <si>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</si>
  <si>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</si>
  <si>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</si>
  <si>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</si>
  <si>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</si>
  <si>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</si>
  <si>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</si>
  <si>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</si>
  <si>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</si>
  <si>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</si>
  <si>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</si>
  <si>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</si>
  <si>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</si>
  <si>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</si>
  <si>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</si>
  <si>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</si>
  <si>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</si>
  <si>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</si>
  <si>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</si>
  <si>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</si>
  <si>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</si>
  <si>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</si>
  <si>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</si>
  <si>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</si>
  <si>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</si>
  <si>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</si>
  <si>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</si>
  <si>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</si>
  <si>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</si>
  <si>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</si>
  <si>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</si>
  <si>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</si>
  <si>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</si>
  <si>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</si>
  <si>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</si>
  <si>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</si>
  <si>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</si>
  <si>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</si>
  <si>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</si>
  <si>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</si>
  <si>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</si>
  <si>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</si>
  <si>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</si>
  <si>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</si>
  <si>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</si>
  <si>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</si>
  <si>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</si>
  <si>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</si>
  <si>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</si>
  <si>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</si>
  <si>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</si>
  <si>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Državne obveznice</t>
  </si>
  <si>
    <t>Ostale hartije od vrijednosti</t>
  </si>
  <si>
    <t>Nabavna vrijednost</t>
  </si>
  <si>
    <t>Kolateral ISIN</t>
  </si>
  <si>
    <t>Vrijednost na dan bilansa</t>
  </si>
  <si>
    <t>Nominalna vrijednost kolaterala</t>
  </si>
  <si>
    <t>Učešće u vrijednosti imovine fonda (%)</t>
  </si>
  <si>
    <t>Ukupno</t>
  </si>
  <si>
    <t>Akcije</t>
  </si>
  <si>
    <t>Obveznice</t>
  </si>
  <si>
    <t>Gotovina i gotovinski ekvivalenti</t>
  </si>
  <si>
    <t>Ukupno repo poslovi</t>
  </si>
  <si>
    <t>Učešće u obavezama fonda (u %)</t>
  </si>
  <si>
    <t>Datum transakcije</t>
  </si>
  <si>
    <t>Broj hartija</t>
  </si>
  <si>
    <t>Ukupna prodajna vrijednost</t>
  </si>
  <si>
    <t>AKCIJE</t>
  </si>
  <si>
    <t>Obveznice i druge dužničke hartije od vrijednosti domaćih izdavalaca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</si>
  <si>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</si>
  <si>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</si>
  <si>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</si>
  <si>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</si>
  <si>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</si>
  <si>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</si>
  <si>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</si>
  <si>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</si>
  <si>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</si>
  <si>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</si>
  <si>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IZVJEŠTAJ O TRANSAKCIJAMA SA POVEZANIM LICIMA</t>
  </si>
  <si>
    <t>Red. Br.</t>
  </si>
  <si>
    <t>Nabavna vrijednost akcija</t>
  </si>
  <si>
    <t>Fer vrijednost na dan bilansa</t>
  </si>
  <si>
    <t>Nominalna vrijednost obveznica</t>
  </si>
  <si>
    <t>Period držanja</t>
  </si>
  <si>
    <t>Prihod od kamate</t>
  </si>
  <si>
    <t>Prihod od dividendi</t>
  </si>
  <si>
    <t>Ukupno prihodi od kamata</t>
  </si>
  <si>
    <t>Naziv povezanog lica</t>
  </si>
  <si>
    <t>Prezime i ime povezanog lica</t>
  </si>
  <si>
    <t>Iznos isplate</t>
  </si>
  <si>
    <t>Svrha isplate</t>
  </si>
  <si>
    <t>Ukupno isplate</t>
  </si>
  <si>
    <t>U Bijeljini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</si>
  <si>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</si>
  <si>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</si>
  <si>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</si>
  <si>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</si>
  <si>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4. Ostali poslovni prihodi</t>
  </si>
  <si>
    <t>1. Realizovani dobici po osnovu prodaje hartija od vrijednosti</t>
  </si>
  <si>
    <t xml:space="preserve">2. Realizovani dobitak po osnovu kursnih razlika 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</si>
  <si>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</si>
  <si>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</si>
  <si>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</si>
  <si>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</si>
  <si>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</si>
  <si>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</si>
  <si>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</si>
  <si>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</si>
  <si>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1. Realizovani gubici na prodaji hartija od vrijednosti</t>
  </si>
  <si>
    <t>1. Prihodi od kamata</t>
  </si>
  <si>
    <t>2. Ostali finansijski prihodi</t>
  </si>
  <si>
    <t>1. Rashodi po osnovu kamata</t>
  </si>
  <si>
    <t>2. Ostali finansijski rashodi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</si>
  <si>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</si>
  <si>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</si>
  <si>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</si>
  <si>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</si>
  <si>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</si>
  <si>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t>1. Nerealizovani dobici na hartijama od vrijednosti</t>
  </si>
  <si>
    <t>2. Nerealizovani dobici po osnovu kursnih razlika na monetarnim sredstvima, osim na hartijama od vrijednosti</t>
  </si>
  <si>
    <t>3. Nerealizovani dobici po osnovu kursnih razlika na hartijama od vrijednosti</t>
  </si>
  <si>
    <t>1. Nerealizovani gubici na hartijama od vrijednosti</t>
  </si>
  <si>
    <t>2. Nerealizovani gubici po osnovu kursnih razlika na monetarnim sredstvima, osim na hartijama od vrijednosti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</si>
  <si>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</si>
  <si>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</si>
  <si>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</si>
  <si>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</si>
  <si>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</si>
  <si>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</si>
  <si>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</si>
  <si>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</si>
  <si>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</si>
  <si>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</si>
  <si>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</si>
  <si>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</si>
  <si>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</si>
  <si>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</si>
  <si>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</si>
  <si>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</si>
  <si>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</si>
  <si>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</si>
  <si>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</si>
  <si>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</si>
  <si>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</si>
  <si>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</si>
  <si>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</si>
  <si>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</si>
  <si>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</si>
  <si>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</si>
  <si>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A. REALIZOVANI PRIHODI I RASHODI</t>
  </si>
  <si>
    <t xml:space="preserve">U Bijeljini                                  Lice sa licencom                                                       </t>
  </si>
  <si>
    <t>M.P.</t>
  </si>
  <si>
    <t xml:space="preserve">                                                                Lice  sa licencom                                                      </t>
  </si>
  <si>
    <t>BILANS STANJA INVESTICIONOG FONDA</t>
  </si>
  <si>
    <t>(Izvještaj o finansijskom položaju)</t>
  </si>
  <si>
    <t>001</t>
  </si>
  <si>
    <t>100 do 102</t>
  </si>
  <si>
    <t>002</t>
  </si>
  <si>
    <t>003</t>
  </si>
  <si>
    <t>200 do 205</t>
  </si>
  <si>
    <t>1. Ulaganja fonda u finansijska sredstva po fer vrijednosti kroz bilans uspjeha</t>
  </si>
  <si>
    <t>004</t>
  </si>
  <si>
    <t>210 do 215</t>
  </si>
  <si>
    <t>2. Ulaganja fonda u finansijska sredstva raspoloživa za prodaju</t>
  </si>
  <si>
    <t>005</t>
  </si>
  <si>
    <t>220 do 225</t>
  </si>
  <si>
    <t>3. Ulaganja fonda u finansijska sredstva koja se drži do roka dospijeća</t>
  </si>
  <si>
    <t>006</t>
  </si>
  <si>
    <t>230 do 235</t>
  </si>
  <si>
    <t>4. Depoziti i plasmani</t>
  </si>
  <si>
    <t>007</t>
  </si>
  <si>
    <t>008</t>
  </si>
  <si>
    <t>009</t>
  </si>
  <si>
    <t>010</t>
  </si>
  <si>
    <t>1. Potraživanja po osnovu prodaje HOV</t>
  </si>
  <si>
    <t>011</t>
  </si>
  <si>
    <t>012</t>
  </si>
  <si>
    <t>013</t>
  </si>
  <si>
    <t>014</t>
  </si>
  <si>
    <t>015</t>
  </si>
  <si>
    <t>016</t>
  </si>
  <si>
    <t>310 do 312</t>
  </si>
  <si>
    <t>017</t>
  </si>
  <si>
    <t>IV - Odložena poreska sredstva</t>
  </si>
  <si>
    <t>018</t>
  </si>
  <si>
    <t>019</t>
  </si>
  <si>
    <t>020</t>
  </si>
  <si>
    <t>021</t>
  </si>
  <si>
    <t>1. Obaveze po osnovu ulaganja u HOV</t>
  </si>
  <si>
    <t>022</t>
  </si>
  <si>
    <t>023</t>
  </si>
  <si>
    <t>024</t>
  </si>
  <si>
    <t>025</t>
  </si>
  <si>
    <t>1. Obaveze prema banci depozitaru</t>
  </si>
  <si>
    <t>026</t>
  </si>
  <si>
    <t>027</t>
  </si>
  <si>
    <t>028</t>
  </si>
  <si>
    <t>029</t>
  </si>
  <si>
    <t>030</t>
  </si>
  <si>
    <t>031</t>
  </si>
  <si>
    <t>1. Kratkoročni krediti</t>
  </si>
  <si>
    <t>032</t>
  </si>
  <si>
    <t>2. Ostale kratkoročne fiinansijske obaveze</t>
  </si>
  <si>
    <t>033</t>
  </si>
  <si>
    <t>034</t>
  </si>
  <si>
    <t>1. Dugoročni krediti</t>
  </si>
  <si>
    <t>035</t>
  </si>
  <si>
    <t>2. Ostale dugoročne obaveze</t>
  </si>
  <si>
    <t>036</t>
  </si>
  <si>
    <t>VI - Ostale obaveze fonda</t>
  </si>
  <si>
    <t>037</t>
  </si>
  <si>
    <t>038</t>
  </si>
  <si>
    <t>039</t>
  </si>
  <si>
    <t>040</t>
  </si>
  <si>
    <t>041</t>
  </si>
  <si>
    <t>042</t>
  </si>
  <si>
    <t>043</t>
  </si>
  <si>
    <t>2. Udjeli</t>
  </si>
  <si>
    <t>044</t>
  </si>
  <si>
    <t>045</t>
  </si>
  <si>
    <t>1. Emisiona premija</t>
  </si>
  <si>
    <t>046</t>
  </si>
  <si>
    <t>2. Ostale kapitalne rezerve</t>
  </si>
  <si>
    <t>047</t>
  </si>
  <si>
    <t>048</t>
  </si>
  <si>
    <t>1. Revalorizacione rezerve po osnovu revalorizacije finansijskih sred. raspoloživih za prodaju</t>
  </si>
  <si>
    <t>049</t>
  </si>
  <si>
    <t>2. Revalorizacione rezerve po osnovu instrumenata zaštite</t>
  </si>
  <si>
    <t>050</t>
  </si>
  <si>
    <t>051</t>
  </si>
  <si>
    <t>052</t>
  </si>
  <si>
    <t>IV - Rezerve iz dobiti</t>
  </si>
  <si>
    <t>053</t>
  </si>
  <si>
    <t>054</t>
  </si>
  <si>
    <t>1. Neraspoređeni dobitak ranijih godina</t>
  </si>
  <si>
    <t>055</t>
  </si>
  <si>
    <t>2. Neraspoređeni dobitak tekuće godine</t>
  </si>
  <si>
    <t>056</t>
  </si>
  <si>
    <t>VI - Nepokriveni gubitak (058+059)</t>
  </si>
  <si>
    <t>057</t>
  </si>
  <si>
    <t>1. Nepokriveni gubitak ranijih godina</t>
  </si>
  <si>
    <t>058</t>
  </si>
  <si>
    <t>2. Nepokriveni gubitak tekuće godine</t>
  </si>
  <si>
    <t>059</t>
  </si>
  <si>
    <t>060</t>
  </si>
  <si>
    <t>1. Nerealizovani dobici po osnovu finansijskih sredstva po fer vrijednosti kroz bilans uspjeha</t>
  </si>
  <si>
    <t>061</t>
  </si>
  <si>
    <t>2. Nerealizovani gubici  po osnovu finansijskih sredstva po fer vrijednosti kroz bilans uspjeha</t>
  </si>
  <si>
    <t>062</t>
  </si>
  <si>
    <t>D. BROJ EMITOVANIH AKCIJA/UDJELA</t>
  </si>
  <si>
    <t>063</t>
  </si>
  <si>
    <t>064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</si>
  <si>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</si>
  <si>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065</t>
  </si>
  <si>
    <t>2. Vanbilansna pasiva</t>
  </si>
  <si>
    <t>066</t>
  </si>
  <si>
    <t>I - Akcije domaćih izdavalaca</t>
  </si>
  <si>
    <t>Naziv društva za upravljanje investicionim fondom: Društvo za upravljanje investicionim fondovima Invest nova a.d.</t>
  </si>
  <si>
    <t>JIB društva za upravljanje investicionim fondom: 4400381240005</t>
  </si>
  <si>
    <t>5. Ostala ulaganja</t>
  </si>
  <si>
    <t>I - Gotovina i gotovinski ekvivalenti</t>
  </si>
  <si>
    <t>II - Ulaganja fonda (004 do 008)</t>
  </si>
  <si>
    <t>III - Potraživanja (010 do 015)</t>
  </si>
  <si>
    <t>2. Potraživanja po osnovu kamata</t>
  </si>
  <si>
    <t>3. Potraživanja po osnovu dividendi</t>
  </si>
  <si>
    <t>4. Potraživanja po osnovu datih avansa</t>
  </si>
  <si>
    <t>5. Ostala potraživanja</t>
  </si>
  <si>
    <t>6. Potraživanja od društva za upravljanje</t>
  </si>
  <si>
    <t>V - AVR</t>
  </si>
  <si>
    <t>B. OBAVEZE (019+023+029+032+035+038+039+040)</t>
  </si>
  <si>
    <t>I - Obaveze po osnovu poslovanja (020 do 022)</t>
  </si>
  <si>
    <t>2. Obaveze po osnovu ulaganja u repo poslove</t>
  </si>
  <si>
    <t>3. Ostale obaveze po osnovu ulaganja</t>
  </si>
  <si>
    <t>II - Obaveze po osnovu troškova poslovanja (024 do 028)</t>
  </si>
  <si>
    <t>2. Obaveze po osnovu otkupa udjela</t>
  </si>
  <si>
    <t>3. Obaveze za učešće u dobitku</t>
  </si>
  <si>
    <t>4. Obaveze za porez na dobit</t>
  </si>
  <si>
    <t>5. Ostale obaveze iz poslovanja</t>
  </si>
  <si>
    <t>2. Obaveza za ulaznu i izlaznu naknadu</t>
  </si>
  <si>
    <t xml:space="preserve">1. Obaveze prema društvu za upravljanje </t>
  </si>
  <si>
    <t>III - Obaveze prema društvu za upravljanje (030+031)</t>
  </si>
  <si>
    <t>IV - Kratkoročne finansijske obaveze (033+034)</t>
  </si>
  <si>
    <t>V - Dugoročne obaveze (036+037)</t>
  </si>
  <si>
    <t>VII - Odložene poreske obaveze</t>
  </si>
  <si>
    <t>VIII - PVR</t>
  </si>
  <si>
    <t>V. NETO IMOVINA FONDA (001-018)</t>
  </si>
  <si>
    <r>
      <t>G. KAPITAL (043+046+049+053+054-057</t>
    </r>
    <r>
      <rPr>
        <b/>
        <u val="single"/>
        <sz val="8"/>
        <rFont val="Arial"/>
        <family val="2"/>
      </rPr>
      <t>+-</t>
    </r>
    <r>
      <rPr>
        <b/>
        <sz val="8"/>
        <rFont val="Arial"/>
        <family val="2"/>
      </rPr>
      <t>060)</t>
    </r>
  </si>
  <si>
    <t>I - Osnovni kapital (044+045)</t>
  </si>
  <si>
    <t>1. Akcijski kapital - redovne akcije</t>
  </si>
  <si>
    <t>II - Kapitalne rezerve (047+048)</t>
  </si>
  <si>
    <t>III - Revalorizacione rezerve (050 do 052)</t>
  </si>
  <si>
    <t>3. Ostale revalorizacione rezerve</t>
  </si>
  <si>
    <t>V - Neraspoređena dobi (055+056)</t>
  </si>
  <si>
    <t>VII - Nerealizovani dobitak/gubitak (061+062)</t>
  </si>
  <si>
    <t>Đ. NETO IMOVINA PO UDJELU/AKCIJI (041/063)</t>
  </si>
  <si>
    <t>411,412,419</t>
  </si>
  <si>
    <t>420 do 429 bez 422</t>
  </si>
  <si>
    <t>Zakonski zastupnik društva za upravljenje investicionim fondom</t>
  </si>
  <si>
    <t>Grupa računa/račun</t>
  </si>
  <si>
    <t xml:space="preserve">2. Prihodi od kamata </t>
  </si>
  <si>
    <t>3. Amortizacija premije (diskonta) po osnovu HOV sa rokom dospjeća</t>
  </si>
  <si>
    <t>II - Realizovani dobitak (208 do 210)</t>
  </si>
  <si>
    <t>3. Ostali realizovani dobici</t>
  </si>
  <si>
    <t>IV - Realizovani gubitak (220 do 222)</t>
  </si>
  <si>
    <t xml:space="preserve">2. Realizovani gubici po osnovu kursnih razlika </t>
  </si>
  <si>
    <t>3. Ostali realizovani gubici</t>
  </si>
  <si>
    <t>III - Poslovni rashodi (212 do 218)</t>
  </si>
  <si>
    <t>I - Poslovni prihodi (203 do 206)</t>
  </si>
  <si>
    <r>
      <t>V - REALIZOVANI DOBITAK I GUBITAK</t>
    </r>
    <r>
      <rPr>
        <sz val="8"/>
        <rFont val="Arial"/>
        <family val="2"/>
      </rPr>
      <t xml:space="preserve">                                                                        1. Realizovani dobitak (202+207-211-219)</t>
    </r>
  </si>
  <si>
    <t>2. Realizovani gubitak (211+219-202-207)</t>
  </si>
  <si>
    <t>VI - Finansijski prihodi (226+227)</t>
  </si>
  <si>
    <t>VII - Finansijski rashodi (231+232)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</si>
  <si>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(223+225-228) ili (225-228-224)</t>
    </r>
  </si>
  <si>
    <t>2. Realizovani gubitak prije oporezivanja (224+228-225) ili (228-225-223)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</si>
  <si>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(231-232-234-235+236)</t>
    </r>
  </si>
  <si>
    <t>2. Realizovani gubitak poslije oporezivanja (232-231+234+235-236)</t>
  </si>
  <si>
    <t>D. NEREALIZOVANI DOBICI I GUBICI                                                         I-Nerealizovani dobici (240 do 244)</t>
  </si>
  <si>
    <t>4. Nerealizovani dobici na derivatima, instrumentima zaštite</t>
  </si>
  <si>
    <t>5. Ostali nerealizovani dobici</t>
  </si>
  <si>
    <t>II - Nerealizovani gubici (246 do 250)</t>
  </si>
  <si>
    <t>3. Nerealizovani gubci po osnovu kursnih razlika na hartijama od vrijednosti</t>
  </si>
  <si>
    <t>4. Nerealizovani gubici po osnovu derivata</t>
  </si>
  <si>
    <t>5.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</si>
  <si>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(239-245)</t>
    </r>
  </si>
  <si>
    <t>2. Ukupni nerealizovani gubitak (245-239)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</si>
  <si>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(237-238+251-252)</t>
    </r>
  </si>
  <si>
    <t>2. Smanjenje neto imovine fonda (238-237+252-251)</t>
  </si>
  <si>
    <t>Revalorizacione rezerve po osnovu derivata</t>
  </si>
  <si>
    <t>Nerealizovani gubici i dobici po osnovu finansijskih sredstava po fer-vrijednosti kroz bilans uspjeha</t>
  </si>
  <si>
    <t>Povećenje (smanjenje) neto imovine po osnovu transakcija sa udjelima/akcijama fonda (308-309)</t>
  </si>
  <si>
    <t>Povećanje po osnovu izdatih udjela/akcija fonda</t>
  </si>
  <si>
    <t>Objavljene dividende i drugi vidovi raspodjele dobitka i pokriće gubitka</t>
  </si>
  <si>
    <t>Ukupno povećanje (smanjenje) neto imovine fonda (301+-307-310)</t>
  </si>
  <si>
    <t>(Izvještaj o tokovima gotovine investicionog fonda)</t>
  </si>
  <si>
    <t xml:space="preserve">2. Prilivi po osnovu dividendi </t>
  </si>
  <si>
    <t>II - Odlivi gotovine iz operativnih aktivnosti (408 do 418)</t>
  </si>
  <si>
    <r>
      <t>A. Novčani tokovi iz poslovnih aktivnosti</t>
    </r>
    <r>
      <rPr>
        <sz val="8"/>
        <rFont val="Arial"/>
        <family val="2"/>
      </rPr>
      <t xml:space="preserve">                                      I - Prilivi gotovine iz poslovnih aktivnosti (402 do 406)</t>
    </r>
  </si>
  <si>
    <t>III - Neto priliv gotovine iz poslovnih aktivnosti (401-407)</t>
  </si>
  <si>
    <t>IV - Neto odliv gotovine iz poslovnih aktivnosti (407-401)</t>
  </si>
  <si>
    <t>B. Tokovi gotovine iz aktivnosti finansiranja                       I - Prilivi gotovine iz aktivnosti finansiranja (422+423)</t>
  </si>
  <si>
    <t>1. Priliv po osnovu izdavanja udjela/emisije akcija</t>
  </si>
  <si>
    <t>2. Prilivi po osnovu zaduživanja</t>
  </si>
  <si>
    <t>II - Odlivi gotovine iz aktivnosti finansiranja (425 do 428)</t>
  </si>
  <si>
    <t>1. Odlivi po osnovu otplate dugova</t>
  </si>
  <si>
    <t>3. Odlivi po osnovu dividendi</t>
  </si>
  <si>
    <t>4. Odlivi po osnovu učešća u dobitku</t>
  </si>
  <si>
    <t>III - Neto priliv gotovine iz aktivnosti finansiranja (421-424)</t>
  </si>
  <si>
    <t>IV - Neto odliv gotovine iz aktivnosti finansiranja (424-421)</t>
  </si>
  <si>
    <t>IZVJEŠTAJ O FINANSIJSKIM POKAZATELJIMA PO UDJELU ILI AKCIJI INVESTICIONOG FONDA</t>
  </si>
  <si>
    <t xml:space="preserve">O STRUKTURI IMOVINE INVESTICIONOG FONDA PO VRSTAMA  IMOVINE </t>
  </si>
  <si>
    <t>Ostala imovina</t>
  </si>
  <si>
    <t xml:space="preserve">II - OTUĐENJE HARTIJA OD VRIJEDNOSTI PO DRUGOM OSNOVU OSIM PRODAJE </t>
  </si>
  <si>
    <t>I - PRODATE I AMORTIZOVANE HARTIJE OD VRIJEDNOSTI</t>
  </si>
  <si>
    <t>Otuđenje HOV iz portfelja po drugom osnovu osim prodaje</t>
  </si>
  <si>
    <t>Realizovani dobitak (gubitak)         (5-4)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</si>
  <si>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</si>
  <si>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>I - REPO POSLOVI (PASIVA)</t>
  </si>
  <si>
    <t>Učešće u ukupnoj imovini fonda (u %)</t>
  </si>
  <si>
    <t>II - GARANTNI ULOG</t>
  </si>
  <si>
    <t>Učešće u ukupnoj imovini fonda  (u %)</t>
  </si>
  <si>
    <t>I - ULAGANJA U POVEZANA LICA:</t>
  </si>
  <si>
    <t>Nerealizovani dobitak (gubitak)</t>
  </si>
  <si>
    <t>I - Prihodi po osnovu dividendi od ulaganja u povezana lica</t>
  </si>
  <si>
    <t>Broj držanih akcija</t>
  </si>
  <si>
    <t>Dividenda/Akcije</t>
  </si>
  <si>
    <t>Ukupno prihod od dividendi</t>
  </si>
  <si>
    <t>II - Prihodi po osnovu kamata od ulaganja u povezana lica</t>
  </si>
  <si>
    <t>III - Ukupni prihodi</t>
  </si>
  <si>
    <t>III - ISPLATE POVEZANIM LICIMA</t>
  </si>
  <si>
    <t>društva za upravljanje investicionim fondom</t>
  </si>
  <si>
    <t xml:space="preserve">1 CR HOV </t>
  </si>
  <si>
    <t>Naknada depozitaru</t>
  </si>
  <si>
    <t>Naknada berzi</t>
  </si>
  <si>
    <t xml:space="preserve">2 Banjalučka  berza  </t>
  </si>
  <si>
    <t>IX - Obaveze po osnovu clanstva</t>
  </si>
  <si>
    <t xml:space="preserve">3. Neto imovina dobrovoljnog penzijskog fonda/Otvoreni investicioni    fond) </t>
  </si>
  <si>
    <t>Dana, 31.12.2017. godine</t>
  </si>
  <si>
    <t>Povećenje (smanjenje) neto imovine po osnovu transakcija sa clanovima dobrovoljnog penzijskog fonda</t>
  </si>
  <si>
    <t>Povecanje po osnovu uplate penzijskih doprinosa dobrovoljnog penzijskog fonda</t>
  </si>
  <si>
    <t>Smanjenje po osnovu isplata akumuliranih sredstava dobrovoljnog penzijskog fonda</t>
  </si>
  <si>
    <t>2. Prilivi po osnovu uplate penzijskih doprinosa dobrovoljnog penzijskog fonda</t>
  </si>
  <si>
    <t xml:space="preserve">5. Odlivi po osnovu isplate akumuliranih sredstava dobrovoljnog penzijskog fonda </t>
  </si>
  <si>
    <t>A. UKUPNA IMOVINA (002+003+010+016+017)</t>
  </si>
  <si>
    <t>Registarski broj investicionog fonda: 01956973</t>
  </si>
  <si>
    <t>DUF  INVEST   NOVA</t>
  </si>
  <si>
    <t>Naziv investicionog fonda: DUF INEST NOVA AD  OMIF INVEST NOVA</t>
  </si>
  <si>
    <t xml:space="preserve">Dana, 31.03.2018. godine                        </t>
  </si>
  <si>
    <t>od 01.01. do 31.03.2018. godine</t>
  </si>
  <si>
    <t xml:space="preserve">Dana, 31.03.2018. godine                  </t>
  </si>
  <si>
    <t xml:space="preserve">  za period od 01.01 do 31.03.2018. godine</t>
  </si>
  <si>
    <t>Dana, 31.03.2018. godine</t>
  </si>
  <si>
    <t>za period od 01.01.do 31.03.2018. godine</t>
  </si>
  <si>
    <t>za period od 01.01. do 31.03.2018. godine</t>
  </si>
  <si>
    <t xml:space="preserve">Dana, 31.03.2018. godine                                 </t>
  </si>
  <si>
    <t>na dan 31.03.2018. godine</t>
  </si>
  <si>
    <t xml:space="preserve">Dana, 31.03.2018. godine                                                         </t>
  </si>
  <si>
    <t>ZOPRA</t>
  </si>
  <si>
    <t>08,03,2018</t>
  </si>
  <si>
    <t>za period od  01.01.2018. do  31.03.2018.</t>
  </si>
  <si>
    <t>7,964,00</t>
  </si>
  <si>
    <t>11,964,00</t>
  </si>
  <si>
    <t>Naziv društva: Društvo za upravljanje investicionim fondovima Invest nova a.d.</t>
  </si>
</sst>
</file>

<file path=xl/styles.xml><?xml version="1.0" encoding="utf-8"?>
<styleSheet xmlns="http://schemas.openxmlformats.org/spreadsheetml/2006/main">
  <numFmts count="7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&quot;KM&quot;;\-#,##0&quot;KM&quot;"/>
    <numFmt numFmtId="189" formatCode="#,##0&quot;KM&quot;;[Red]\-#,##0&quot;KM&quot;"/>
    <numFmt numFmtId="190" formatCode="#,##0.00&quot;KM&quot;;\-#,##0.00&quot;KM&quot;"/>
    <numFmt numFmtId="191" formatCode="#,##0.00&quot;KM&quot;;[Red]\-#,##0.00&quot;KM&quot;"/>
    <numFmt numFmtId="192" formatCode="_-* #,##0&quot;KM&quot;_-;\-* #,##0&quot;KM&quot;_-;_-* &quot;-&quot;&quot;KM&quot;_-;_-@_-"/>
    <numFmt numFmtId="193" formatCode="_-* #,##0_K_M_-;\-* #,##0_K_M_-;_-* &quot;-&quot;_K_M_-;_-@_-"/>
    <numFmt numFmtId="194" formatCode="_-* #,##0.00&quot;KM&quot;_-;\-* #,##0.00&quot;KM&quot;_-;_-* &quot;-&quot;??&quot;KM&quot;_-;_-@_-"/>
    <numFmt numFmtId="195" formatCode="_-* #,##0.00_K_M_-;\-* #,##0.00_K_M_-;_-* &quot;-&quot;??_K_M_-;_-@_-"/>
    <numFmt numFmtId="196" formatCode="#,##0.0000"/>
    <numFmt numFmtId="197" formatCode="0.0000"/>
    <numFmt numFmtId="198" formatCode="#,##0.000000"/>
    <numFmt numFmtId="199" formatCode="#.##0"/>
    <numFmt numFmtId="200" formatCode="#,##0.0"/>
    <numFmt numFmtId="201" formatCode="#.##"/>
    <numFmt numFmtId="202" formatCode="#.###"/>
    <numFmt numFmtId="203" formatCode="#.####"/>
    <numFmt numFmtId="204" formatCode="#.#####"/>
    <numFmt numFmtId="205" formatCode="#.######"/>
    <numFmt numFmtId="206" formatCode="#,##0.000"/>
    <numFmt numFmtId="207" formatCode="#,##0.00000"/>
    <numFmt numFmtId="208" formatCode="0;[Red]0"/>
    <numFmt numFmtId="209" formatCode="#,##0;[Red]#,##0"/>
    <numFmt numFmtId="210" formatCode="#,##0.00;[Red]#,##0.00"/>
    <numFmt numFmtId="211" formatCode="#,##0\ _D_i_n_."/>
    <numFmt numFmtId="212" formatCode="#,##0.0000\ _D_i_n_."/>
    <numFmt numFmtId="213" formatCode="#,##0.00\ _D_i_n_."/>
    <numFmt numFmtId="214" formatCode="#,##0.00_ ;\-#,##0.00\ "/>
    <numFmt numFmtId="215" formatCode="_-* #,##0_-;\-* #,##0_-;_-* &quot;-&quot;??_-;_-@_-"/>
    <numFmt numFmtId="216" formatCode="_(* #,##0.0000_);_(* \(#,##0.0000\);_(* &quot;-&quot;??_);_(@_)"/>
    <numFmt numFmtId="217" formatCode="###0;###0"/>
    <numFmt numFmtId="218" formatCode="###0.0000;###0.0000"/>
    <numFmt numFmtId="219" formatCode="#,##0.00;#,##0.00"/>
    <numFmt numFmtId="220" formatCode="###0.00;###0.00"/>
    <numFmt numFmtId="221" formatCode="###0.000000;###0.000000"/>
    <numFmt numFmtId="222" formatCode="#,##0.0000;#,##0.0000"/>
    <numFmt numFmtId="223" formatCode="###0.00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8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2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32" borderId="10" xfId="0" applyNumberFormat="1" applyFont="1" applyFill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3" fillId="0" borderId="1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94" fontId="3" fillId="0" borderId="0" xfId="46" applyFont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60">
      <alignment/>
      <protection/>
    </xf>
    <xf numFmtId="3" fontId="3" fillId="0" borderId="0" xfId="60" applyNumberFormat="1" applyFont="1" applyFill="1">
      <alignment/>
      <protection/>
    </xf>
    <xf numFmtId="196" fontId="3" fillId="0" borderId="0" xfId="60" applyNumberFormat="1" applyFont="1" applyFill="1">
      <alignment/>
      <protection/>
    </xf>
    <xf numFmtId="4" fontId="3" fillId="0" borderId="0" xfId="60" applyNumberFormat="1" applyFont="1" applyFill="1" applyAlignment="1">
      <alignment/>
      <protection/>
    </xf>
    <xf numFmtId="0" fontId="3" fillId="0" borderId="0" xfId="60" applyFont="1" applyFill="1" applyBorder="1" applyAlignment="1">
      <alignment/>
      <protection/>
    </xf>
    <xf numFmtId="198" fontId="3" fillId="0" borderId="0" xfId="60" applyNumberFormat="1" applyFont="1" applyFill="1" applyBorder="1" applyAlignment="1">
      <alignment/>
      <protection/>
    </xf>
    <xf numFmtId="0" fontId="3" fillId="0" borderId="0" xfId="60" applyFont="1" applyFill="1" applyBorder="1">
      <alignment/>
      <protection/>
    </xf>
    <xf numFmtId="0" fontId="3" fillId="0" borderId="0" xfId="60" applyFont="1" applyFill="1" applyAlignment="1">
      <alignment/>
      <protection/>
    </xf>
    <xf numFmtId="0" fontId="0" fillId="0" borderId="0" xfId="60" applyFill="1">
      <alignment/>
      <protection/>
    </xf>
    <xf numFmtId="4" fontId="3" fillId="0" borderId="0" xfId="60" applyNumberFormat="1" applyFont="1" applyFill="1" applyBorder="1" applyAlignment="1">
      <alignment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7" xfId="60" applyNumberFormat="1" applyFont="1" applyFill="1" applyBorder="1" applyAlignment="1">
      <alignment vertical="center" wrapText="1"/>
      <protection/>
    </xf>
    <xf numFmtId="0" fontId="4" fillId="0" borderId="13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3" fontId="3" fillId="0" borderId="16" xfId="60" applyNumberFormat="1" applyFont="1" applyFill="1" applyBorder="1" applyAlignment="1">
      <alignment vertical="center" wrapText="1"/>
      <protection/>
    </xf>
    <xf numFmtId="196" fontId="3" fillId="0" borderId="16" xfId="60" applyNumberFormat="1" applyFont="1" applyFill="1" applyBorder="1" applyAlignment="1">
      <alignment vertical="center" wrapText="1"/>
      <protection/>
    </xf>
    <xf numFmtId="0" fontId="3" fillId="0" borderId="16" xfId="60" applyFont="1" applyFill="1" applyBorder="1" applyAlignment="1">
      <alignment vertical="center" wrapText="1"/>
      <protection/>
    </xf>
    <xf numFmtId="4" fontId="3" fillId="0" borderId="16" xfId="60" applyNumberFormat="1" applyFont="1" applyFill="1" applyBorder="1" applyAlignment="1">
      <alignment vertical="center" wrapText="1"/>
      <protection/>
    </xf>
    <xf numFmtId="198" fontId="3" fillId="0" borderId="16" xfId="60" applyNumberFormat="1" applyFont="1" applyFill="1" applyBorder="1" applyAlignment="1">
      <alignment vertical="center" wrapText="1"/>
      <protection/>
    </xf>
    <xf numFmtId="198" fontId="3" fillId="0" borderId="12" xfId="60" applyNumberFormat="1" applyFont="1" applyFill="1" applyBorder="1" applyAlignment="1">
      <alignment vertical="center" wrapText="1"/>
      <protection/>
    </xf>
    <xf numFmtId="0" fontId="3" fillId="0" borderId="18" xfId="60" applyFont="1" applyFill="1" applyBorder="1" applyAlignment="1">
      <alignment vertical="center"/>
      <protection/>
    </xf>
    <xf numFmtId="0" fontId="3" fillId="0" borderId="15" xfId="60" applyFont="1" applyFill="1" applyBorder="1" applyAlignment="1">
      <alignment vertical="center"/>
      <protection/>
    </xf>
    <xf numFmtId="3" fontId="3" fillId="0" borderId="19" xfId="60" applyNumberFormat="1" applyFont="1" applyFill="1" applyBorder="1" applyAlignment="1">
      <alignment vertical="center"/>
      <protection/>
    </xf>
    <xf numFmtId="196" fontId="3" fillId="0" borderId="19" xfId="60" applyNumberFormat="1" applyFont="1" applyFill="1" applyBorder="1" applyAlignment="1">
      <alignment vertical="center"/>
      <protection/>
    </xf>
    <xf numFmtId="0" fontId="3" fillId="0" borderId="19" xfId="60" applyFont="1" applyFill="1" applyBorder="1" applyAlignment="1">
      <alignment vertical="center"/>
      <protection/>
    </xf>
    <xf numFmtId="4" fontId="3" fillId="0" borderId="19" xfId="60" applyNumberFormat="1" applyFont="1" applyFill="1" applyBorder="1" applyAlignment="1">
      <alignment vertical="center"/>
      <protection/>
    </xf>
    <xf numFmtId="198" fontId="3" fillId="0" borderId="19" xfId="60" applyNumberFormat="1" applyFont="1" applyFill="1" applyBorder="1" applyAlignment="1">
      <alignment vertical="center"/>
      <protection/>
    </xf>
    <xf numFmtId="198" fontId="3" fillId="0" borderId="20" xfId="60" applyNumberFormat="1" applyFont="1" applyFill="1" applyBorder="1" applyAlignment="1">
      <alignment vertical="center"/>
      <protection/>
    </xf>
    <xf numFmtId="0" fontId="3" fillId="0" borderId="10" xfId="60" applyFont="1" applyFill="1" applyBorder="1" applyAlignment="1">
      <alignment horizontal="left" vertical="top" wrapText="1"/>
      <protection/>
    </xf>
    <xf numFmtId="0" fontId="3" fillId="0" borderId="10" xfId="60" applyFont="1" applyFill="1" applyBorder="1" applyAlignment="1">
      <alignment horizontal="center" vertical="top" wrapText="1"/>
      <protection/>
    </xf>
    <xf numFmtId="0" fontId="3" fillId="0" borderId="10" xfId="60" applyFont="1" applyFill="1" applyBorder="1">
      <alignment/>
      <protection/>
    </xf>
    <xf numFmtId="0" fontId="3" fillId="0" borderId="13" xfId="60" applyFont="1" applyFill="1" applyBorder="1" applyAlignment="1">
      <alignment vertical="top" wrapText="1"/>
      <protection/>
    </xf>
    <xf numFmtId="0" fontId="8" fillId="0" borderId="12" xfId="60" applyFont="1" applyFill="1" applyBorder="1" applyAlignment="1">
      <alignment/>
      <protection/>
    </xf>
    <xf numFmtId="0" fontId="8" fillId="0" borderId="10" xfId="60" applyFont="1" applyFill="1" applyBorder="1" applyAlignment="1">
      <alignment horizontal="center"/>
      <protection/>
    </xf>
    <xf numFmtId="0" fontId="8" fillId="0" borderId="10" xfId="60" applyFont="1" applyFill="1" applyBorder="1">
      <alignment/>
      <protection/>
    </xf>
    <xf numFmtId="0" fontId="0" fillId="0" borderId="10" xfId="60" applyFont="1" applyFill="1" applyBorder="1">
      <alignment/>
      <protection/>
    </xf>
    <xf numFmtId="3" fontId="8" fillId="0" borderId="10" xfId="60" applyNumberFormat="1" applyFont="1" applyFill="1" applyBorder="1">
      <alignment/>
      <protection/>
    </xf>
    <xf numFmtId="4" fontId="9" fillId="0" borderId="10" xfId="60" applyNumberFormat="1" applyFont="1" applyFill="1" applyBorder="1">
      <alignment/>
      <protection/>
    </xf>
    <xf numFmtId="0" fontId="9" fillId="0" borderId="10" xfId="60" applyFont="1" applyFill="1" applyBorder="1">
      <alignment/>
      <protection/>
    </xf>
    <xf numFmtId="0" fontId="9" fillId="0" borderId="10" xfId="60" applyFont="1" applyFill="1" applyBorder="1" applyAlignment="1">
      <alignment/>
      <protection/>
    </xf>
    <xf numFmtId="197" fontId="9" fillId="0" borderId="10" xfId="60" applyNumberFormat="1" applyFont="1" applyFill="1" applyBorder="1">
      <alignment/>
      <protection/>
    </xf>
    <xf numFmtId="0" fontId="3" fillId="0" borderId="15" xfId="60" applyFont="1" applyFill="1" applyBorder="1" applyAlignment="1">
      <alignment vertical="top" wrapText="1"/>
      <protection/>
    </xf>
    <xf numFmtId="0" fontId="3" fillId="0" borderId="15" xfId="60" applyFont="1" applyFill="1" applyBorder="1" applyAlignment="1">
      <alignment horizontal="right" vertical="top" wrapText="1"/>
      <protection/>
    </xf>
    <xf numFmtId="0" fontId="3" fillId="0" borderId="15" xfId="60" applyFont="1" applyFill="1" applyBorder="1" applyAlignment="1">
      <alignment horizontal="center"/>
      <protection/>
    </xf>
    <xf numFmtId="0" fontId="3" fillId="0" borderId="15" xfId="60" applyFont="1" applyFill="1" applyBorder="1" applyAlignment="1">
      <alignment horizontal="center" vertical="top" wrapText="1"/>
      <protection/>
    </xf>
    <xf numFmtId="0" fontId="0" fillId="0" borderId="0" xfId="60" applyFont="1" applyFill="1" applyAlignment="1">
      <alignment horizontal="center"/>
      <protection/>
    </xf>
    <xf numFmtId="0" fontId="3" fillId="0" borderId="15" xfId="60" applyFont="1" applyFill="1" applyBorder="1">
      <alignment/>
      <protection/>
    </xf>
    <xf numFmtId="0" fontId="3" fillId="0" borderId="10" xfId="60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horizontal="center"/>
      <protection/>
    </xf>
    <xf numFmtId="0" fontId="0" fillId="0" borderId="10" xfId="60" applyFont="1" applyFill="1" applyBorder="1" applyAlignment="1">
      <alignment horizontal="center"/>
      <protection/>
    </xf>
    <xf numFmtId="3" fontId="3" fillId="0" borderId="10" xfId="60" applyNumberFormat="1" applyFont="1" applyFill="1" applyBorder="1" applyAlignment="1">
      <alignment horizontal="center"/>
      <protection/>
    </xf>
    <xf numFmtId="4" fontId="4" fillId="0" borderId="10" xfId="60" applyNumberFormat="1" applyFont="1" applyFill="1" applyBorder="1">
      <alignment/>
      <protection/>
    </xf>
    <xf numFmtId="208" fontId="3" fillId="0" borderId="10" xfId="60" applyNumberFormat="1" applyFont="1" applyFill="1" applyBorder="1" applyAlignment="1">
      <alignment horizontal="center"/>
      <protection/>
    </xf>
    <xf numFmtId="1" fontId="3" fillId="0" borderId="10" xfId="60" applyNumberFormat="1" applyFont="1" applyFill="1" applyBorder="1" applyAlignment="1">
      <alignment horizontal="center"/>
      <protection/>
    </xf>
    <xf numFmtId="209" fontId="3" fillId="0" borderId="10" xfId="60" applyNumberFormat="1" applyFont="1" applyFill="1" applyBorder="1" applyAlignment="1">
      <alignment horizontal="center"/>
      <protection/>
    </xf>
    <xf numFmtId="0" fontId="4" fillId="0" borderId="10" xfId="60" applyFont="1" applyFill="1" applyBorder="1">
      <alignment/>
      <protection/>
    </xf>
    <xf numFmtId="0" fontId="3" fillId="0" borderId="10" xfId="60" applyFont="1" applyFill="1" applyBorder="1" applyAlignment="1">
      <alignment horizontal="right" vertical="top" wrapText="1"/>
      <protection/>
    </xf>
    <xf numFmtId="196" fontId="3" fillId="0" borderId="10" xfId="60" applyNumberFormat="1" applyFont="1" applyFill="1" applyBorder="1" applyAlignment="1">
      <alignment vertical="top" wrapText="1"/>
      <protection/>
    </xf>
    <xf numFmtId="4" fontId="4" fillId="0" borderId="10" xfId="60" applyNumberFormat="1" applyFont="1" applyFill="1" applyBorder="1" applyAlignment="1">
      <alignment horizontal="right" vertical="top" wrapText="1"/>
      <protection/>
    </xf>
    <xf numFmtId="0" fontId="3" fillId="0" borderId="12" xfId="60" applyFont="1" applyFill="1" applyBorder="1" applyAlignment="1">
      <alignment vertical="top" wrapText="1"/>
      <protection/>
    </xf>
    <xf numFmtId="1" fontId="3" fillId="0" borderId="10" xfId="60" applyNumberFormat="1" applyFont="1" applyFill="1" applyBorder="1">
      <alignment/>
      <protection/>
    </xf>
    <xf numFmtId="49" fontId="4" fillId="0" borderId="10" xfId="60" applyNumberFormat="1" applyFont="1" applyFill="1" applyBorder="1" applyAlignment="1">
      <alignment horizontal="right" vertical="top" wrapText="1"/>
      <protection/>
    </xf>
    <xf numFmtId="0" fontId="4" fillId="0" borderId="10" xfId="60" applyFont="1" applyFill="1" applyBorder="1" applyAlignment="1">
      <alignment horizontal="left" vertical="top" wrapText="1"/>
      <protection/>
    </xf>
    <xf numFmtId="3" fontId="3" fillId="0" borderId="10" xfId="60" applyNumberFormat="1" applyFont="1" applyFill="1" applyBorder="1" applyAlignment="1">
      <alignment vertical="top" wrapText="1"/>
      <protection/>
    </xf>
    <xf numFmtId="197" fontId="4" fillId="0" borderId="10" xfId="60" applyNumberFormat="1" applyFont="1" applyFill="1" applyBorder="1" applyAlignment="1">
      <alignment vertical="top" wrapText="1"/>
      <protection/>
    </xf>
    <xf numFmtId="0" fontId="3" fillId="0" borderId="0" xfId="60" applyFont="1" applyFill="1">
      <alignment/>
      <protection/>
    </xf>
    <xf numFmtId="4" fontId="3" fillId="0" borderId="10" xfId="60" applyNumberFormat="1" applyFont="1" applyFill="1" applyBorder="1" applyAlignment="1">
      <alignment vertical="top" wrapText="1"/>
      <protection/>
    </xf>
    <xf numFmtId="4" fontId="4" fillId="0" borderId="10" xfId="60" applyNumberFormat="1" applyFont="1" applyFill="1" applyBorder="1" applyAlignment="1">
      <alignment vertical="top" wrapText="1"/>
      <protection/>
    </xf>
    <xf numFmtId="0" fontId="4" fillId="0" borderId="10" xfId="60" applyFont="1" applyFill="1" applyBorder="1" applyAlignment="1">
      <alignment vertical="top" wrapText="1"/>
      <protection/>
    </xf>
    <xf numFmtId="0" fontId="3" fillId="0" borderId="13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/>
      <protection/>
    </xf>
    <xf numFmtId="3" fontId="3" fillId="0" borderId="10" xfId="60" applyNumberFormat="1" applyFont="1" applyFill="1" applyBorder="1" applyAlignment="1">
      <alignment/>
      <protection/>
    </xf>
    <xf numFmtId="196" fontId="3" fillId="0" borderId="10" xfId="60" applyNumberFormat="1" applyFont="1" applyFill="1" applyBorder="1" applyAlignment="1">
      <alignment/>
      <protection/>
    </xf>
    <xf numFmtId="210" fontId="4" fillId="0" borderId="10" xfId="60" applyNumberFormat="1" applyFont="1" applyFill="1" applyBorder="1">
      <alignment/>
      <protection/>
    </xf>
    <xf numFmtId="196" fontId="3" fillId="0" borderId="10" xfId="60" applyNumberFormat="1" applyFont="1" applyFill="1" applyBorder="1">
      <alignment/>
      <protection/>
    </xf>
    <xf numFmtId="4" fontId="4" fillId="0" borderId="10" xfId="60" applyNumberFormat="1" applyFont="1" applyFill="1" applyBorder="1" applyAlignment="1">
      <alignment/>
      <protection/>
    </xf>
    <xf numFmtId="198" fontId="4" fillId="0" borderId="10" xfId="60" applyNumberFormat="1" applyFont="1" applyFill="1" applyBorder="1">
      <alignment/>
      <protection/>
    </xf>
    <xf numFmtId="198" fontId="4" fillId="0" borderId="10" xfId="60" applyNumberFormat="1" applyFont="1" applyFill="1" applyBorder="1" applyAlignment="1">
      <alignment/>
      <protection/>
    </xf>
    <xf numFmtId="0" fontId="4" fillId="0" borderId="13" xfId="60" applyFont="1" applyFill="1" applyBorder="1" applyAlignment="1">
      <alignment/>
      <protection/>
    </xf>
    <xf numFmtId="0" fontId="4" fillId="0" borderId="16" xfId="60" applyFont="1" applyFill="1" applyBorder="1" applyAlignment="1">
      <alignment/>
      <protection/>
    </xf>
    <xf numFmtId="3" fontId="4" fillId="0" borderId="10" xfId="60" applyNumberFormat="1" applyFont="1" applyFill="1" applyBorder="1" applyAlignment="1">
      <alignment/>
      <protection/>
    </xf>
    <xf numFmtId="196" fontId="4" fillId="0" borderId="10" xfId="60" applyNumberFormat="1" applyFont="1" applyFill="1" applyBorder="1" applyAlignment="1">
      <alignment/>
      <protection/>
    </xf>
    <xf numFmtId="197" fontId="4" fillId="0" borderId="10" xfId="60" applyNumberFormat="1" applyFont="1" applyFill="1" applyBorder="1" applyAlignment="1">
      <alignment horizontal="right"/>
      <protection/>
    </xf>
    <xf numFmtId="4" fontId="3" fillId="0" borderId="0" xfId="60" applyNumberFormat="1" applyFont="1" applyFill="1">
      <alignment/>
      <protection/>
    </xf>
    <xf numFmtId="0" fontId="3" fillId="0" borderId="0" xfId="60" applyFont="1" applyFill="1" applyAlignment="1">
      <alignment horizontal="center"/>
      <protection/>
    </xf>
    <xf numFmtId="0" fontId="8" fillId="0" borderId="0" xfId="60" applyFont="1" applyFill="1">
      <alignment/>
      <protection/>
    </xf>
    <xf numFmtId="0" fontId="8" fillId="0" borderId="0" xfId="60" applyFont="1" applyFill="1" applyAlignment="1">
      <alignment horizontal="center"/>
      <protection/>
    </xf>
    <xf numFmtId="198" fontId="3" fillId="0" borderId="0" xfId="60" applyNumberFormat="1" applyFont="1" applyFill="1">
      <alignment/>
      <protection/>
    </xf>
    <xf numFmtId="210" fontId="3" fillId="0" borderId="0" xfId="60" applyNumberFormat="1" applyFont="1" applyFill="1" applyBorder="1">
      <alignment/>
      <protection/>
    </xf>
    <xf numFmtId="0" fontId="3" fillId="0" borderId="0" xfId="60" applyFont="1">
      <alignment/>
      <protection/>
    </xf>
    <xf numFmtId="0" fontId="0" fillId="0" borderId="0" xfId="60" applyFont="1">
      <alignment/>
      <protection/>
    </xf>
    <xf numFmtId="0" fontId="3" fillId="0" borderId="0" xfId="60" applyFont="1">
      <alignment/>
      <protection/>
    </xf>
    <xf numFmtId="0" fontId="3" fillId="0" borderId="21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vertical="center" wrapText="1"/>
      <protection/>
    </xf>
    <xf numFmtId="0" fontId="7" fillId="0" borderId="0" xfId="60" applyFont="1" applyBorder="1" applyAlignment="1">
      <alignment vertical="center"/>
      <protection/>
    </xf>
    <xf numFmtId="0" fontId="3" fillId="0" borderId="10" xfId="60" applyFont="1" applyFill="1" applyBorder="1" applyAlignment="1">
      <alignment vertical="center"/>
      <protection/>
    </xf>
    <xf numFmtId="0" fontId="7" fillId="0" borderId="0" xfId="60" applyFont="1" applyBorder="1" applyAlignment="1">
      <alignment horizontal="left" vertical="center"/>
      <protection/>
    </xf>
    <xf numFmtId="219" fontId="8" fillId="0" borderId="10" xfId="60" applyNumberFormat="1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horizontal="center" vertical="center"/>
      <protection/>
    </xf>
    <xf numFmtId="221" fontId="8" fillId="0" borderId="10" xfId="60" applyNumberFormat="1" applyFont="1" applyFill="1" applyBorder="1" applyAlignment="1">
      <alignment vertical="top" wrapText="1"/>
      <protection/>
    </xf>
    <xf numFmtId="0" fontId="3" fillId="0" borderId="16" xfId="60" applyFont="1" applyFill="1" applyBorder="1" applyAlignment="1">
      <alignment vertical="center"/>
      <protection/>
    </xf>
    <xf numFmtId="221" fontId="3" fillId="0" borderId="10" xfId="60" applyNumberFormat="1" applyFont="1" applyFill="1" applyBorder="1" applyAlignment="1">
      <alignment vertical="top" wrapText="1"/>
      <protection/>
    </xf>
    <xf numFmtId="4" fontId="3" fillId="0" borderId="10" xfId="60" applyNumberFormat="1" applyFont="1" applyFill="1" applyBorder="1" applyAlignment="1">
      <alignment/>
      <protection/>
    </xf>
    <xf numFmtId="1" fontId="3" fillId="0" borderId="10" xfId="60" applyNumberFormat="1" applyFont="1" applyFill="1" applyBorder="1" applyAlignment="1">
      <alignment/>
      <protection/>
    </xf>
    <xf numFmtId="210" fontId="3" fillId="0" borderId="10" xfId="60" applyNumberFormat="1" applyFont="1" applyFill="1" applyBorder="1">
      <alignment/>
      <protection/>
    </xf>
    <xf numFmtId="3" fontId="3" fillId="0" borderId="10" xfId="60" applyNumberFormat="1" applyFont="1" applyFill="1" applyBorder="1">
      <alignment/>
      <protection/>
    </xf>
    <xf numFmtId="4" fontId="3" fillId="0" borderId="10" xfId="60" applyNumberFormat="1" applyFont="1" applyFill="1" applyBorder="1" applyAlignment="1">
      <alignment horizontal="right"/>
      <protection/>
    </xf>
    <xf numFmtId="1" fontId="3" fillId="0" borderId="10" xfId="60" applyNumberFormat="1" applyFont="1" applyFill="1" applyBorder="1" applyAlignment="1">
      <alignment horizontal="right"/>
      <protection/>
    </xf>
    <xf numFmtId="49" fontId="3" fillId="0" borderId="10" xfId="60" applyNumberFormat="1" applyFont="1" applyFill="1" applyBorder="1" applyAlignment="1">
      <alignment horizontal="right"/>
      <protection/>
    </xf>
    <xf numFmtId="0" fontId="3" fillId="0" borderId="10" xfId="60" applyFont="1" applyFill="1" applyBorder="1" applyAlignment="1">
      <alignment/>
      <protection/>
    </xf>
    <xf numFmtId="49" fontId="4" fillId="0" borderId="10" xfId="60" applyNumberFormat="1" applyFont="1" applyFill="1" applyBorder="1" applyAlignment="1">
      <alignment horizontal="right"/>
      <protection/>
    </xf>
    <xf numFmtId="0" fontId="8" fillId="0" borderId="0" xfId="60" applyFont="1">
      <alignment/>
      <protection/>
    </xf>
    <xf numFmtId="0" fontId="0" fillId="0" borderId="0" xfId="60" applyFont="1" applyFill="1" applyAlignment="1">
      <alignment/>
      <protection/>
    </xf>
    <xf numFmtId="0" fontId="7" fillId="0" borderId="0" xfId="60" applyFont="1">
      <alignment/>
      <protection/>
    </xf>
    <xf numFmtId="0" fontId="3" fillId="0" borderId="0" xfId="61" applyFont="1" applyFill="1" applyAlignment="1">
      <alignment horizontal="left"/>
      <protection/>
    </xf>
    <xf numFmtId="4" fontId="0" fillId="0" borderId="0" xfId="61" applyNumberFormat="1" applyFill="1">
      <alignment/>
      <protection/>
    </xf>
    <xf numFmtId="4" fontId="0" fillId="0" borderId="0" xfId="61" applyNumberFormat="1" applyFill="1" applyAlignment="1">
      <alignment horizontal="left"/>
      <protection/>
    </xf>
    <xf numFmtId="0" fontId="10" fillId="0" borderId="10" xfId="0" applyFont="1" applyBorder="1" applyAlignment="1">
      <alignment/>
    </xf>
    <xf numFmtId="0" fontId="11" fillId="0" borderId="11" xfId="0" applyFont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3" fillId="0" borderId="0" xfId="60" applyFont="1">
      <alignment/>
      <protection/>
    </xf>
    <xf numFmtId="0" fontId="3" fillId="0" borderId="0" xfId="60" applyFont="1" applyFill="1">
      <alignment/>
      <protection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0" fillId="32" borderId="0" xfId="0" applyFill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0" fontId="3" fillId="0" borderId="15" xfId="60" applyFont="1" applyFill="1" applyBorder="1" applyAlignment="1">
      <alignment horizontal="center" vertical="center" textRotation="90"/>
      <protection/>
    </xf>
    <xf numFmtId="0" fontId="3" fillId="0" borderId="11" xfId="60" applyFont="1" applyFill="1" applyBorder="1" applyAlignment="1">
      <alignment horizontal="center" vertical="center" textRotation="90"/>
      <protection/>
    </xf>
    <xf numFmtId="0" fontId="3" fillId="0" borderId="17" xfId="60" applyFont="1" applyFill="1" applyBorder="1" applyAlignment="1">
      <alignment horizontal="center" vertical="center" textRotation="90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3" xfId="60" applyFont="1" applyBorder="1" applyAlignment="1">
      <alignment horizontal="center"/>
      <protection/>
    </xf>
    <xf numFmtId="0" fontId="3" fillId="0" borderId="16" xfId="60" applyFont="1" applyBorder="1" applyAlignment="1">
      <alignment horizontal="center"/>
      <protection/>
    </xf>
    <xf numFmtId="0" fontId="3" fillId="0" borderId="12" xfId="60" applyFont="1" applyBorder="1" applyAlignment="1">
      <alignment horizontal="center"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3" fillId="0" borderId="22" xfId="60" applyFont="1" applyFill="1" applyBorder="1" applyAlignment="1">
      <alignment horizontal="center" vertical="center" wrapText="1"/>
      <protection/>
    </xf>
    <xf numFmtId="0" fontId="3" fillId="0" borderId="21" xfId="60" applyFont="1" applyFill="1" applyBorder="1" applyAlignment="1">
      <alignment horizontal="center" vertical="center" wrapText="1"/>
      <protection/>
    </xf>
    <xf numFmtId="0" fontId="4" fillId="0" borderId="13" xfId="60" applyFont="1" applyBorder="1" applyAlignment="1">
      <alignment horizontal="left" vertical="center" wrapText="1"/>
      <protection/>
    </xf>
    <xf numFmtId="0" fontId="4" fillId="0" borderId="16" xfId="60" applyFont="1" applyBorder="1" applyAlignment="1">
      <alignment horizontal="left" vertical="center" wrapText="1"/>
      <protection/>
    </xf>
    <xf numFmtId="0" fontId="4" fillId="0" borderId="12" xfId="60" applyFont="1" applyBorder="1" applyAlignment="1">
      <alignment horizontal="left" vertical="center" wrapText="1"/>
      <protection/>
    </xf>
    <xf numFmtId="0" fontId="3" fillId="0" borderId="13" xfId="60" applyFont="1" applyBorder="1" applyAlignment="1">
      <alignment horizontal="left" vertical="center"/>
      <protection/>
    </xf>
    <xf numFmtId="0" fontId="3" fillId="0" borderId="16" xfId="60" applyFont="1" applyBorder="1" applyAlignment="1">
      <alignment horizontal="left" vertical="center"/>
      <protection/>
    </xf>
    <xf numFmtId="0" fontId="3" fillId="0" borderId="13" xfId="60" applyFont="1" applyFill="1" applyBorder="1" applyAlignment="1">
      <alignment horizontal="center" vertical="center" wrapText="1"/>
      <protection/>
    </xf>
    <xf numFmtId="0" fontId="3" fillId="0" borderId="16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22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24" xfId="60" applyFont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4" fillId="0" borderId="10" xfId="60" applyFont="1" applyFill="1" applyBorder="1" applyAlignment="1">
      <alignment horizontal="left"/>
      <protection/>
    </xf>
    <xf numFmtId="0" fontId="8" fillId="0" borderId="0" xfId="60" applyFont="1" applyFill="1" applyAlignment="1">
      <alignment horizontal="center"/>
      <protection/>
    </xf>
    <xf numFmtId="0" fontId="3" fillId="0" borderId="13" xfId="60" applyFont="1" applyBorder="1" applyAlignment="1">
      <alignment horizontal="left" vertical="center" wrapText="1"/>
      <protection/>
    </xf>
    <xf numFmtId="0" fontId="3" fillId="0" borderId="16" xfId="60" applyFont="1" applyBorder="1" applyAlignment="1">
      <alignment horizontal="left" vertical="center" wrapText="1"/>
      <protection/>
    </xf>
    <xf numFmtId="0" fontId="3" fillId="0" borderId="12" xfId="60" applyFont="1" applyBorder="1" applyAlignment="1">
      <alignment horizontal="lef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3" fillId="0" borderId="13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 horizontal="left"/>
      <protection/>
    </xf>
    <xf numFmtId="0" fontId="3" fillId="0" borderId="12" xfId="60" applyFont="1" applyFill="1" applyBorder="1" applyAlignment="1">
      <alignment horizontal="left"/>
      <protection/>
    </xf>
    <xf numFmtId="0" fontId="3" fillId="0" borderId="10" xfId="60" applyFont="1" applyFill="1" applyBorder="1" applyAlignment="1">
      <alignment horizontal="left"/>
      <protection/>
    </xf>
    <xf numFmtId="198" fontId="3" fillId="0" borderId="18" xfId="60" applyNumberFormat="1" applyFont="1" applyFill="1" applyBorder="1" applyAlignment="1">
      <alignment horizontal="center" vertical="center" wrapText="1"/>
      <protection/>
    </xf>
    <xf numFmtId="198" fontId="3" fillId="0" borderId="22" xfId="60" applyNumberFormat="1" applyFont="1" applyFill="1" applyBorder="1" applyAlignment="1">
      <alignment horizontal="center" vertical="center" wrapText="1"/>
      <protection/>
    </xf>
    <xf numFmtId="198" fontId="3" fillId="0" borderId="21" xfId="60" applyNumberFormat="1" applyFont="1" applyFill="1" applyBorder="1" applyAlignment="1">
      <alignment horizontal="center" vertical="center" wrapText="1"/>
      <protection/>
    </xf>
    <xf numFmtId="198" fontId="3" fillId="0" borderId="15" xfId="60" applyNumberFormat="1" applyFont="1" applyFill="1" applyBorder="1" applyAlignment="1">
      <alignment horizontal="center" vertical="center" wrapText="1"/>
      <protection/>
    </xf>
    <xf numFmtId="198" fontId="3" fillId="0" borderId="11" xfId="60" applyNumberFormat="1" applyFont="1" applyFill="1" applyBorder="1" applyAlignment="1">
      <alignment horizontal="center" vertical="center" wrapText="1"/>
      <protection/>
    </xf>
    <xf numFmtId="198" fontId="3" fillId="0" borderId="17" xfId="60" applyNumberFormat="1" applyFont="1" applyFill="1" applyBorder="1" applyAlignment="1">
      <alignment horizontal="center" vertical="center" wrapText="1"/>
      <protection/>
    </xf>
    <xf numFmtId="196" fontId="3" fillId="0" borderId="15" xfId="60" applyNumberFormat="1" applyFont="1" applyFill="1" applyBorder="1" applyAlignment="1">
      <alignment horizontal="center" vertical="center" wrapText="1"/>
      <protection/>
    </xf>
    <xf numFmtId="196" fontId="3" fillId="0" borderId="11" xfId="60" applyNumberFormat="1" applyFont="1" applyFill="1" applyBorder="1" applyAlignment="1">
      <alignment horizontal="center" vertical="center" wrapText="1"/>
      <protection/>
    </xf>
    <xf numFmtId="196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22" xfId="60" applyFont="1" applyFill="1" applyBorder="1" applyAlignment="1">
      <alignment horizontal="center" vertical="center"/>
      <protection/>
    </xf>
    <xf numFmtId="0" fontId="3" fillId="0" borderId="21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0" borderId="16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4" fontId="3" fillId="0" borderId="15" xfId="60" applyNumberFormat="1" applyFont="1" applyFill="1" applyBorder="1" applyAlignment="1">
      <alignment horizontal="center" vertical="center" wrapText="1"/>
      <protection/>
    </xf>
    <xf numFmtId="4" fontId="3" fillId="0" borderId="11" xfId="60" applyNumberFormat="1" applyFont="1" applyFill="1" applyBorder="1" applyAlignment="1">
      <alignment horizontal="center" vertical="center" wrapText="1"/>
      <protection/>
    </xf>
    <xf numFmtId="4" fontId="3" fillId="0" borderId="17" xfId="60" applyNumberFormat="1" applyFont="1" applyFill="1" applyBorder="1" applyAlignment="1">
      <alignment horizontal="center" vertical="center" wrapText="1"/>
      <protection/>
    </xf>
    <xf numFmtId="3" fontId="3" fillId="0" borderId="15" xfId="60" applyNumberFormat="1" applyFont="1" applyFill="1" applyBorder="1" applyAlignment="1">
      <alignment horizontal="center" vertical="center" wrapText="1"/>
      <protection/>
    </xf>
    <xf numFmtId="3" fontId="3" fillId="0" borderId="11" xfId="60" applyNumberFormat="1" applyFont="1" applyFill="1" applyBorder="1" applyAlignment="1">
      <alignment horizontal="center" vertical="center" wrapText="1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94" fontId="3" fillId="0" borderId="0" xfId="46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4" fontId="0" fillId="0" borderId="13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194" fontId="3" fillId="0" borderId="0" xfId="46" applyFont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6" xfId="0" applyFont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_Izvještaj o nerealizovanim dobicima-gubicima za I-III mjesec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0"/>
  <sheetViews>
    <sheetView workbookViewId="0" topLeftCell="A58">
      <selection activeCell="J16" sqref="J16"/>
    </sheetView>
  </sheetViews>
  <sheetFormatPr defaultColWidth="9.140625" defaultRowHeight="12.75"/>
  <cols>
    <col min="1" max="1" width="1.8515625" style="0" customWidth="1"/>
    <col min="2" max="2" width="7.421875" style="0" customWidth="1"/>
    <col min="3" max="3" width="49.57421875" style="0" customWidth="1"/>
    <col min="4" max="4" width="13.57421875" style="0" customWidth="1"/>
    <col min="5" max="5" width="13.8515625" style="0" customWidth="1"/>
    <col min="6" max="6" width="11.140625" style="0" bestFit="1" customWidth="1"/>
    <col min="7" max="7" width="12.140625" style="0" customWidth="1"/>
  </cols>
  <sheetData>
    <row r="1" spans="2:3" ht="12.75">
      <c r="B1" s="4" t="s">
        <v>456</v>
      </c>
      <c r="C1" s="4"/>
    </row>
    <row r="2" spans="2:3" ht="12.75">
      <c r="B2" s="4" t="s">
        <v>454</v>
      </c>
      <c r="C2" s="4"/>
    </row>
    <row r="3" spans="2:3" ht="12.75">
      <c r="B3" s="4" t="s">
        <v>328</v>
      </c>
      <c r="C3" s="4"/>
    </row>
    <row r="4" spans="2:3" ht="12.75">
      <c r="B4" s="4" t="s">
        <v>329</v>
      </c>
      <c r="C4" s="4"/>
    </row>
    <row r="5" spans="2:3" ht="12.75">
      <c r="B5" s="4"/>
      <c r="C5" s="4"/>
    </row>
    <row r="6" spans="2:3" ht="12.75">
      <c r="B6" s="4"/>
      <c r="C6" s="4"/>
    </row>
    <row r="7" spans="2:6" ht="12.75">
      <c r="B7" s="263" t="s">
        <v>224</v>
      </c>
      <c r="C7" s="263"/>
      <c r="D7" s="263"/>
      <c r="E7" s="263"/>
      <c r="F7" s="263"/>
    </row>
    <row r="8" spans="2:6" ht="12.75">
      <c r="B8" s="263" t="s">
        <v>225</v>
      </c>
      <c r="C8" s="263"/>
      <c r="D8" s="263"/>
      <c r="E8" s="263"/>
      <c r="F8" s="263"/>
    </row>
    <row r="9" spans="2:6" ht="12.75">
      <c r="B9" s="264" t="s">
        <v>465</v>
      </c>
      <c r="C9" s="264"/>
      <c r="D9" s="264"/>
      <c r="E9" s="264"/>
      <c r="F9" s="264"/>
    </row>
    <row r="10" spans="2:6" ht="12.75">
      <c r="B10" s="4"/>
      <c r="C10" s="5"/>
      <c r="D10" s="5"/>
      <c r="E10" s="5"/>
      <c r="F10" s="5" t="s">
        <v>9</v>
      </c>
    </row>
    <row r="11" spans="1:8" ht="33.75">
      <c r="A11" s="4"/>
      <c r="B11" s="107" t="s">
        <v>369</v>
      </c>
      <c r="C11" s="6" t="s">
        <v>0</v>
      </c>
      <c r="D11" s="6" t="s">
        <v>1</v>
      </c>
      <c r="E11" s="6" t="s">
        <v>2</v>
      </c>
      <c r="F11" s="107" t="s">
        <v>3</v>
      </c>
      <c r="G11" s="98"/>
      <c r="H11" s="4"/>
    </row>
    <row r="12" spans="1:25" ht="12.75">
      <c r="A12" s="4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98"/>
      <c r="H12" s="4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12.75">
      <c r="A13" s="4"/>
      <c r="B13" s="8"/>
      <c r="C13" s="26" t="s">
        <v>453</v>
      </c>
      <c r="D13" s="9" t="s">
        <v>226</v>
      </c>
      <c r="E13" s="29">
        <f>SUM(E14+E15+E21+E28+E29)</f>
        <v>19978771</v>
      </c>
      <c r="F13" s="29">
        <f>F14+F15+F21+F28+F29</f>
        <v>20200881</v>
      </c>
      <c r="G13" s="98"/>
      <c r="H13" s="4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22.5">
      <c r="A14" s="4"/>
      <c r="B14" s="6" t="s">
        <v>227</v>
      </c>
      <c r="C14" s="26" t="s">
        <v>331</v>
      </c>
      <c r="D14" s="9" t="s">
        <v>228</v>
      </c>
      <c r="E14" s="29">
        <v>1209575</v>
      </c>
      <c r="F14" s="29">
        <v>1543361</v>
      </c>
      <c r="G14" s="98"/>
      <c r="H14" s="4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12.75">
      <c r="A15" s="4"/>
      <c r="B15" s="6"/>
      <c r="C15" s="26" t="s">
        <v>332</v>
      </c>
      <c r="D15" s="9" t="s">
        <v>229</v>
      </c>
      <c r="E15" s="29">
        <f>E16+E17+E18+E19+E20</f>
        <v>18722460</v>
      </c>
      <c r="F15" s="29">
        <f>SUM(F16:F20)</f>
        <v>17147957</v>
      </c>
      <c r="G15" s="4"/>
      <c r="H15" s="4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22.5">
      <c r="A16" s="4"/>
      <c r="B16" s="6" t="s">
        <v>230</v>
      </c>
      <c r="C16" s="3" t="s">
        <v>231</v>
      </c>
      <c r="D16" s="9" t="s">
        <v>232</v>
      </c>
      <c r="E16" s="40">
        <v>11498654</v>
      </c>
      <c r="F16" s="40">
        <v>10026206</v>
      </c>
      <c r="G16" s="4"/>
      <c r="H16" s="4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22.5">
      <c r="A17" s="4"/>
      <c r="B17" s="6" t="s">
        <v>233</v>
      </c>
      <c r="C17" s="2" t="s">
        <v>234</v>
      </c>
      <c r="D17" s="9" t="s">
        <v>235</v>
      </c>
      <c r="E17" s="40">
        <v>7223806</v>
      </c>
      <c r="F17" s="40">
        <v>7121751</v>
      </c>
      <c r="G17" s="4"/>
      <c r="H17" s="4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22.5">
      <c r="A18" s="4"/>
      <c r="B18" s="6" t="s">
        <v>236</v>
      </c>
      <c r="C18" s="2" t="s">
        <v>237</v>
      </c>
      <c r="D18" s="9" t="s">
        <v>238</v>
      </c>
      <c r="E18" s="40"/>
      <c r="F18" s="40">
        <v>0</v>
      </c>
      <c r="G18" s="4"/>
      <c r="H18" s="4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22.5">
      <c r="A19" s="4"/>
      <c r="B19" s="6" t="s">
        <v>239</v>
      </c>
      <c r="C19" s="2" t="s">
        <v>240</v>
      </c>
      <c r="D19" s="9" t="s">
        <v>241</v>
      </c>
      <c r="E19" s="40">
        <v>0</v>
      </c>
      <c r="F19" s="40">
        <v>0</v>
      </c>
      <c r="G19" s="98"/>
      <c r="H19" s="4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2.75">
      <c r="A20" s="4"/>
      <c r="B20" s="6">
        <v>240</v>
      </c>
      <c r="C20" s="2" t="s">
        <v>330</v>
      </c>
      <c r="D20" s="106" t="s">
        <v>242</v>
      </c>
      <c r="E20" s="40"/>
      <c r="F20" s="40">
        <v>0</v>
      </c>
      <c r="G20" s="4"/>
      <c r="H20" s="4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2.75">
      <c r="A21" s="4"/>
      <c r="B21" s="6"/>
      <c r="C21" s="26" t="s">
        <v>333</v>
      </c>
      <c r="D21" s="106" t="s">
        <v>243</v>
      </c>
      <c r="E21" s="40">
        <f>SUM(E22+E23+E24+E25+E26+E27)</f>
        <v>0</v>
      </c>
      <c r="F21" s="40">
        <f>SUM(F22:F27)</f>
        <v>1488228</v>
      </c>
      <c r="G21" s="4"/>
      <c r="H21" s="4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2.75">
      <c r="A22" s="4"/>
      <c r="B22" s="6">
        <v>300</v>
      </c>
      <c r="C22" s="2" t="s">
        <v>245</v>
      </c>
      <c r="D22" s="106" t="s">
        <v>244</v>
      </c>
      <c r="E22" s="40"/>
      <c r="F22" s="40"/>
      <c r="G22" s="4"/>
      <c r="H22" s="4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2.75">
      <c r="A23" s="4"/>
      <c r="B23" s="6">
        <v>301</v>
      </c>
      <c r="C23" s="2" t="s">
        <v>334</v>
      </c>
      <c r="D23" s="106" t="s">
        <v>246</v>
      </c>
      <c r="E23" s="40"/>
      <c r="F23" s="40">
        <v>2614</v>
      </c>
      <c r="G23" s="4"/>
      <c r="H23" s="4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2.75">
      <c r="A24" s="4"/>
      <c r="B24" s="6">
        <v>302</v>
      </c>
      <c r="C24" s="2" t="s">
        <v>335</v>
      </c>
      <c r="D24" s="106" t="s">
        <v>247</v>
      </c>
      <c r="E24" s="40"/>
      <c r="F24" s="40">
        <v>167171</v>
      </c>
      <c r="G24" s="4"/>
      <c r="H24" s="4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2.75">
      <c r="A25" s="4"/>
      <c r="B25" s="6">
        <v>303</v>
      </c>
      <c r="C25" s="2" t="s">
        <v>336</v>
      </c>
      <c r="D25" s="106" t="s">
        <v>248</v>
      </c>
      <c r="E25" s="40"/>
      <c r="F25" s="40"/>
      <c r="G25" s="4"/>
      <c r="H25" s="4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2.75">
      <c r="A26" s="4"/>
      <c r="B26" s="6">
        <v>309</v>
      </c>
      <c r="C26" s="2" t="s">
        <v>337</v>
      </c>
      <c r="D26" s="106" t="s">
        <v>249</v>
      </c>
      <c r="E26" s="40"/>
      <c r="F26" s="40">
        <v>1318443</v>
      </c>
      <c r="G26" s="4"/>
      <c r="H26" s="4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22.5">
      <c r="A27" s="4"/>
      <c r="B27" s="6" t="s">
        <v>252</v>
      </c>
      <c r="C27" s="2" t="s">
        <v>338</v>
      </c>
      <c r="D27" s="106" t="s">
        <v>250</v>
      </c>
      <c r="E27" s="40"/>
      <c r="F27" s="40"/>
      <c r="G27" s="4"/>
      <c r="H27" s="4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2.75">
      <c r="A28" s="4"/>
      <c r="B28" s="6">
        <v>320</v>
      </c>
      <c r="C28" s="26" t="s">
        <v>254</v>
      </c>
      <c r="D28" s="106" t="s">
        <v>251</v>
      </c>
      <c r="E28" s="40"/>
      <c r="F28" s="40"/>
      <c r="G28" s="4"/>
      <c r="H28" s="4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2.75">
      <c r="A29" s="4"/>
      <c r="B29" s="6">
        <v>33</v>
      </c>
      <c r="C29" s="26" t="s">
        <v>339</v>
      </c>
      <c r="D29" s="106" t="s">
        <v>253</v>
      </c>
      <c r="E29" s="29">
        <v>46736</v>
      </c>
      <c r="F29" s="29">
        <v>21335</v>
      </c>
      <c r="G29" s="4"/>
      <c r="H29" s="4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2.75">
      <c r="A30" s="4"/>
      <c r="B30" s="6"/>
      <c r="C30" s="26" t="s">
        <v>340</v>
      </c>
      <c r="D30" s="106" t="s">
        <v>255</v>
      </c>
      <c r="E30" s="29">
        <f>SUM(E31+E35+E41+E44+E47+E50+E51+E52)</f>
        <v>187657</v>
      </c>
      <c r="F30" s="29">
        <f>SUM(F31+F35+F41+F44+F47+F50+F51+F52)</f>
        <v>81915</v>
      </c>
      <c r="G30" s="4"/>
      <c r="H30" s="4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2.75">
      <c r="A31" s="4"/>
      <c r="B31" s="6">
        <v>40</v>
      </c>
      <c r="C31" s="26" t="s">
        <v>341</v>
      </c>
      <c r="D31" s="106" t="s">
        <v>256</v>
      </c>
      <c r="E31" s="29">
        <f>SUM(E32+E33+E34)</f>
        <v>0</v>
      </c>
      <c r="F31" s="29">
        <f>SUM(F32:F34)</f>
        <v>0</v>
      </c>
      <c r="G31" s="4"/>
      <c r="H31" s="4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2.75">
      <c r="A32" s="4"/>
      <c r="B32" s="6">
        <v>400.401</v>
      </c>
      <c r="C32" s="2" t="s">
        <v>259</v>
      </c>
      <c r="D32" s="106" t="s">
        <v>257</v>
      </c>
      <c r="E32" s="40"/>
      <c r="F32" s="40"/>
      <c r="G32" s="4"/>
      <c r="H32" s="4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12.75">
      <c r="A33" s="4"/>
      <c r="B33" s="6">
        <v>402</v>
      </c>
      <c r="C33" s="2" t="s">
        <v>342</v>
      </c>
      <c r="D33" s="106" t="s">
        <v>258</v>
      </c>
      <c r="E33" s="40"/>
      <c r="F33" s="40"/>
      <c r="G33" s="4"/>
      <c r="H33" s="4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2.75">
      <c r="A34" s="4"/>
      <c r="B34" s="6">
        <v>403</v>
      </c>
      <c r="C34" s="2" t="s">
        <v>343</v>
      </c>
      <c r="D34" s="106" t="s">
        <v>260</v>
      </c>
      <c r="E34" s="40"/>
      <c r="F34" s="40"/>
      <c r="G34" s="4"/>
      <c r="H34" s="4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2.75">
      <c r="A35" s="4"/>
      <c r="B35" s="6">
        <v>41</v>
      </c>
      <c r="C35" s="26" t="s">
        <v>344</v>
      </c>
      <c r="D35" s="106" t="s">
        <v>261</v>
      </c>
      <c r="E35" s="40">
        <f>SUM(E36+E37+E38+E39+E40)</f>
        <v>2371</v>
      </c>
      <c r="F35" s="40">
        <f>SUM(F36:F40)</f>
        <v>2475</v>
      </c>
      <c r="G35" s="4"/>
      <c r="H35" s="4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12.75">
      <c r="A36" s="4"/>
      <c r="B36" s="6">
        <v>410</v>
      </c>
      <c r="C36" s="2" t="s">
        <v>264</v>
      </c>
      <c r="D36" s="106" t="s">
        <v>262</v>
      </c>
      <c r="E36" s="40">
        <v>2371</v>
      </c>
      <c r="F36" s="40">
        <v>2475</v>
      </c>
      <c r="G36" s="4"/>
      <c r="H36" s="4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12.75">
      <c r="A37" s="4"/>
      <c r="B37" s="6">
        <v>413</v>
      </c>
      <c r="C37" s="2" t="s">
        <v>345</v>
      </c>
      <c r="D37" s="106" t="s">
        <v>263</v>
      </c>
      <c r="E37" s="40"/>
      <c r="F37" s="40"/>
      <c r="G37" s="4"/>
      <c r="H37" s="4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12.75">
      <c r="A38" s="4"/>
      <c r="B38" s="6">
        <v>414</v>
      </c>
      <c r="C38" s="2" t="s">
        <v>346</v>
      </c>
      <c r="D38" s="106" t="s">
        <v>265</v>
      </c>
      <c r="E38" s="40"/>
      <c r="F38" s="40"/>
      <c r="G38" s="4"/>
      <c r="H38" s="4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2.75">
      <c r="A39" s="4"/>
      <c r="B39" s="6">
        <v>415</v>
      </c>
      <c r="C39" s="2" t="s">
        <v>347</v>
      </c>
      <c r="D39" s="106" t="s">
        <v>266</v>
      </c>
      <c r="E39" s="40"/>
      <c r="F39" s="40"/>
      <c r="G39" s="4"/>
      <c r="H39" s="4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22.5">
      <c r="A40" s="4"/>
      <c r="B40" s="107" t="s">
        <v>366</v>
      </c>
      <c r="C40" s="2" t="s">
        <v>348</v>
      </c>
      <c r="D40" s="106" t="s">
        <v>267</v>
      </c>
      <c r="E40" s="29"/>
      <c r="F40" s="29"/>
      <c r="G40" s="4"/>
      <c r="H40" s="4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12.75">
      <c r="A41" s="4"/>
      <c r="B41" s="107">
        <v>42</v>
      </c>
      <c r="C41" s="26" t="s">
        <v>351</v>
      </c>
      <c r="D41" s="106" t="s">
        <v>268</v>
      </c>
      <c r="E41" s="29">
        <f>SUM(E42+E43)</f>
        <v>185286</v>
      </c>
      <c r="F41" s="29">
        <f>F42+F43</f>
        <v>79440</v>
      </c>
      <c r="G41" s="4"/>
      <c r="H41" s="4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33.75">
      <c r="A42" s="4"/>
      <c r="B42" s="107" t="s">
        <v>367</v>
      </c>
      <c r="C42" s="105" t="s">
        <v>350</v>
      </c>
      <c r="D42" s="106" t="s">
        <v>269</v>
      </c>
      <c r="E42" s="29">
        <v>185286</v>
      </c>
      <c r="F42" s="29">
        <v>79440</v>
      </c>
      <c r="G42" s="4"/>
      <c r="H42" s="4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12.75">
      <c r="A43" s="4"/>
      <c r="B43" s="6">
        <v>422</v>
      </c>
      <c r="C43" s="105" t="s">
        <v>349</v>
      </c>
      <c r="D43" s="106" t="s">
        <v>270</v>
      </c>
      <c r="E43" s="29"/>
      <c r="F43" s="29"/>
      <c r="G43" s="4"/>
      <c r="H43" s="4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12.75">
      <c r="A44" s="4"/>
      <c r="B44" s="6">
        <v>43</v>
      </c>
      <c r="C44" s="26" t="s">
        <v>352</v>
      </c>
      <c r="D44" s="106" t="s">
        <v>272</v>
      </c>
      <c r="E44" s="29">
        <f>SUM(E45+E46)</f>
        <v>0</v>
      </c>
      <c r="F44" s="29">
        <f>F45+F46</f>
        <v>0</v>
      </c>
      <c r="G44" s="4"/>
      <c r="H44" s="4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12.75">
      <c r="A45" s="4"/>
      <c r="B45" s="6">
        <v>430</v>
      </c>
      <c r="C45" s="2" t="s">
        <v>271</v>
      </c>
      <c r="D45" s="106" t="s">
        <v>274</v>
      </c>
      <c r="E45" s="29"/>
      <c r="F45" s="29"/>
      <c r="G45" s="4"/>
      <c r="H45" s="4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12.75">
      <c r="A46" s="4"/>
      <c r="B46" s="6">
        <v>431.439</v>
      </c>
      <c r="C46" s="2" t="s">
        <v>273</v>
      </c>
      <c r="D46" s="106" t="s">
        <v>275</v>
      </c>
      <c r="E46" s="29"/>
      <c r="F46" s="29"/>
      <c r="G46" s="4"/>
      <c r="H46" s="4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2.75">
      <c r="A47" s="4"/>
      <c r="B47" s="6">
        <v>44</v>
      </c>
      <c r="C47" s="26" t="s">
        <v>353</v>
      </c>
      <c r="D47" s="106" t="s">
        <v>277</v>
      </c>
      <c r="E47" s="29"/>
      <c r="F47" s="29">
        <f>F48+F49</f>
        <v>0</v>
      </c>
      <c r="G47" s="4"/>
      <c r="H47" s="4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12.75">
      <c r="A48" s="4"/>
      <c r="B48" s="6">
        <v>440.441</v>
      </c>
      <c r="C48" s="2" t="s">
        <v>276</v>
      </c>
      <c r="D48" s="106" t="s">
        <v>279</v>
      </c>
      <c r="E48" s="29"/>
      <c r="F48" s="29"/>
      <c r="G48" s="4"/>
      <c r="H48" s="4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12.75">
      <c r="A49" s="4"/>
      <c r="B49" s="6">
        <v>449</v>
      </c>
      <c r="C49" s="2" t="s">
        <v>278</v>
      </c>
      <c r="D49" s="106" t="s">
        <v>281</v>
      </c>
      <c r="E49" s="29"/>
      <c r="F49" s="29"/>
      <c r="G49" s="4"/>
      <c r="H49" s="4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12.75">
      <c r="A50" s="4"/>
      <c r="B50" s="6">
        <v>450</v>
      </c>
      <c r="C50" s="26" t="s">
        <v>280</v>
      </c>
      <c r="D50" s="106" t="s">
        <v>282</v>
      </c>
      <c r="E50" s="29"/>
      <c r="F50" s="29"/>
      <c r="G50" s="4"/>
      <c r="H50" s="4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12.75">
      <c r="A51" s="4"/>
      <c r="B51" s="6">
        <v>460</v>
      </c>
      <c r="C51" s="26" t="s">
        <v>354</v>
      </c>
      <c r="D51" s="106" t="s">
        <v>283</v>
      </c>
      <c r="E51" s="29"/>
      <c r="F51" s="29"/>
      <c r="G51" s="4"/>
      <c r="H51" s="4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12.75">
      <c r="A52" s="4"/>
      <c r="B52" s="6">
        <v>47</v>
      </c>
      <c r="C52" s="26" t="s">
        <v>355</v>
      </c>
      <c r="D52" s="106" t="s">
        <v>284</v>
      </c>
      <c r="E52" s="29"/>
      <c r="F52" s="29"/>
      <c r="G52" s="4"/>
      <c r="H52" s="4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12.75">
      <c r="A53" s="4"/>
      <c r="B53" s="6">
        <v>48</v>
      </c>
      <c r="C53" s="247" t="s">
        <v>445</v>
      </c>
      <c r="D53" s="106"/>
      <c r="E53" s="29"/>
      <c r="F53" s="29"/>
      <c r="G53" s="4"/>
      <c r="H53" s="4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12.75">
      <c r="A54" s="98"/>
      <c r="B54" s="6"/>
      <c r="C54" s="26" t="s">
        <v>356</v>
      </c>
      <c r="D54" s="106" t="s">
        <v>285</v>
      </c>
      <c r="E54" s="29">
        <f>SUM(E13-E30)</f>
        <v>19791114</v>
      </c>
      <c r="F54" s="29">
        <f>SUM(F13-F30)</f>
        <v>20118966</v>
      </c>
      <c r="G54" s="4"/>
      <c r="H54" s="98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ht="12.75" customHeight="1">
      <c r="A55" s="98"/>
      <c r="B55" s="6"/>
      <c r="C55" s="99" t="s">
        <v>357</v>
      </c>
      <c r="D55" s="106" t="s">
        <v>286</v>
      </c>
      <c r="E55" s="29">
        <f>SUM(E56+E60+E63+E67+E68-E71+E74)</f>
        <v>19791114</v>
      </c>
      <c r="F55" s="29">
        <f>F56+F60+F63+F67+F68-F71+F74</f>
        <v>20118966</v>
      </c>
      <c r="G55" s="98"/>
      <c r="H55" s="98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12.75">
      <c r="A56" s="4"/>
      <c r="B56" s="6">
        <v>51</v>
      </c>
      <c r="C56" s="26" t="s">
        <v>358</v>
      </c>
      <c r="D56" s="106" t="s">
        <v>287</v>
      </c>
      <c r="E56" s="29">
        <f>E57+E58</f>
        <v>22079659</v>
      </c>
      <c r="F56" s="29">
        <f>F57+F58</f>
        <v>22079659</v>
      </c>
      <c r="G56" s="4"/>
      <c r="H56" s="4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ht="12.75" customHeight="1">
      <c r="A57" s="4"/>
      <c r="B57" s="6">
        <v>510</v>
      </c>
      <c r="C57" s="105" t="s">
        <v>359</v>
      </c>
      <c r="D57" s="106" t="s">
        <v>289</v>
      </c>
      <c r="E57" s="29"/>
      <c r="F57" s="29"/>
      <c r="G57" s="4"/>
      <c r="H57" s="4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12.75">
      <c r="A58" s="4"/>
      <c r="B58" s="6">
        <v>512</v>
      </c>
      <c r="C58" s="2" t="s">
        <v>288</v>
      </c>
      <c r="D58" s="106" t="s">
        <v>290</v>
      </c>
      <c r="E58" s="29">
        <v>22079659</v>
      </c>
      <c r="F58" s="29">
        <v>22079659</v>
      </c>
      <c r="G58" s="4"/>
      <c r="H58" s="4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23.25" customHeight="1">
      <c r="A59" s="4"/>
      <c r="B59" s="6">
        <v>513</v>
      </c>
      <c r="C59" s="248" t="s">
        <v>446</v>
      </c>
      <c r="D59" s="106"/>
      <c r="E59" s="29"/>
      <c r="F59" s="29"/>
      <c r="G59" s="4"/>
      <c r="H59" s="4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12.75">
      <c r="A60" s="4"/>
      <c r="B60" s="6">
        <v>52</v>
      </c>
      <c r="C60" s="100" t="s">
        <v>360</v>
      </c>
      <c r="D60" s="106" t="s">
        <v>292</v>
      </c>
      <c r="E60" s="29">
        <f>E61+E62</f>
        <v>0</v>
      </c>
      <c r="F60" s="29">
        <f>F61+F62</f>
        <v>0</v>
      </c>
      <c r="G60" s="4"/>
      <c r="H60" s="4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12.75">
      <c r="A61" s="4"/>
      <c r="B61" s="6">
        <v>520</v>
      </c>
      <c r="C61" s="2" t="s">
        <v>291</v>
      </c>
      <c r="D61" s="106" t="s">
        <v>294</v>
      </c>
      <c r="E61" s="29"/>
      <c r="F61" s="29"/>
      <c r="G61" s="4"/>
      <c r="H61" s="4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12.75">
      <c r="A62" s="4"/>
      <c r="B62" s="6">
        <v>521</v>
      </c>
      <c r="C62" s="2" t="s">
        <v>293</v>
      </c>
      <c r="D62" s="106" t="s">
        <v>295</v>
      </c>
      <c r="E62" s="29"/>
      <c r="F62" s="29"/>
      <c r="G62" s="4"/>
      <c r="H62" s="4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ht="12.75">
      <c r="A63" s="4"/>
      <c r="B63" s="6">
        <v>53</v>
      </c>
      <c r="C63" s="26" t="s">
        <v>361</v>
      </c>
      <c r="D63" s="106" t="s">
        <v>297</v>
      </c>
      <c r="E63" s="29">
        <f>SUM(E64+E65+E66)</f>
        <v>-1438153</v>
      </c>
      <c r="F63" s="29">
        <f>F64+F65+F66</f>
        <v>-1549744</v>
      </c>
      <c r="G63" s="4"/>
      <c r="H63" s="4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22.5">
      <c r="A64" s="98"/>
      <c r="B64" s="6">
        <v>530</v>
      </c>
      <c r="C64" s="3" t="s">
        <v>296</v>
      </c>
      <c r="D64" s="106" t="s">
        <v>299</v>
      </c>
      <c r="E64" s="29">
        <v>-1438153</v>
      </c>
      <c r="F64" s="29">
        <v>-1549744</v>
      </c>
      <c r="G64" s="4"/>
      <c r="H64" s="98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12.75">
      <c r="A65" s="4"/>
      <c r="B65" s="6">
        <v>531</v>
      </c>
      <c r="C65" s="2" t="s">
        <v>298</v>
      </c>
      <c r="D65" s="106" t="s">
        <v>300</v>
      </c>
      <c r="E65" s="29"/>
      <c r="F65" s="29"/>
      <c r="G65" s="4"/>
      <c r="H65" s="4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12.75">
      <c r="A66" s="4"/>
      <c r="B66" s="23">
        <v>532</v>
      </c>
      <c r="C66" s="105" t="s">
        <v>362</v>
      </c>
      <c r="D66" s="106" t="s">
        <v>301</v>
      </c>
      <c r="E66" s="29"/>
      <c r="F66" s="29"/>
      <c r="G66" s="4"/>
      <c r="H66" s="4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12.75">
      <c r="A67" s="4"/>
      <c r="B67" s="6">
        <v>54</v>
      </c>
      <c r="C67" s="44" t="s">
        <v>302</v>
      </c>
      <c r="D67" s="106" t="s">
        <v>303</v>
      </c>
      <c r="E67" s="29"/>
      <c r="F67" s="29"/>
      <c r="G67" s="115"/>
      <c r="H67" s="13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12.75">
      <c r="A68" s="4"/>
      <c r="B68" s="6">
        <v>55</v>
      </c>
      <c r="C68" s="26" t="s">
        <v>363</v>
      </c>
      <c r="D68" s="106" t="s">
        <v>304</v>
      </c>
      <c r="E68" s="29">
        <f>SUM(E69+E70)</f>
        <v>1539325</v>
      </c>
      <c r="F68" s="29">
        <f>F69+F70</f>
        <v>1539325</v>
      </c>
      <c r="G68" s="4"/>
      <c r="H68" s="4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12.75">
      <c r="A69" s="4"/>
      <c r="B69" s="23">
        <v>550</v>
      </c>
      <c r="C69" s="2" t="s">
        <v>305</v>
      </c>
      <c r="D69" s="106" t="s">
        <v>306</v>
      </c>
      <c r="E69" s="29">
        <v>1539325</v>
      </c>
      <c r="F69" s="29"/>
      <c r="G69" s="4"/>
      <c r="H69" s="4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12.75">
      <c r="A70" s="4"/>
      <c r="B70" s="16">
        <v>551</v>
      </c>
      <c r="C70" s="2" t="s">
        <v>307</v>
      </c>
      <c r="D70" s="106" t="s">
        <v>308</v>
      </c>
      <c r="E70" s="29">
        <f>'bilans uspjeha'!D49</f>
        <v>0</v>
      </c>
      <c r="F70" s="29">
        <v>1539325</v>
      </c>
      <c r="G70" s="4"/>
      <c r="H70" s="4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12.75">
      <c r="A71" s="4"/>
      <c r="B71" s="16">
        <v>56</v>
      </c>
      <c r="C71" s="26" t="s">
        <v>309</v>
      </c>
      <c r="D71" s="106" t="s">
        <v>310</v>
      </c>
      <c r="E71" s="29">
        <f>SUM(E72+E73)</f>
        <v>113573</v>
      </c>
      <c r="F71" s="29">
        <f>F72+F73</f>
        <v>0</v>
      </c>
      <c r="G71" s="4"/>
      <c r="H71" s="4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12.75">
      <c r="A72" s="4"/>
      <c r="B72" s="23">
        <v>560</v>
      </c>
      <c r="C72" s="2" t="s">
        <v>311</v>
      </c>
      <c r="D72" s="106" t="s">
        <v>312</v>
      </c>
      <c r="E72" s="29"/>
      <c r="F72" s="29"/>
      <c r="G72" s="70"/>
      <c r="H72" s="4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12.75">
      <c r="A73" s="4"/>
      <c r="B73" s="101">
        <v>561</v>
      </c>
      <c r="C73" s="102" t="s">
        <v>313</v>
      </c>
      <c r="D73" s="9" t="s">
        <v>314</v>
      </c>
      <c r="E73" s="48">
        <v>113573</v>
      </c>
      <c r="F73" s="48"/>
      <c r="G73" s="70"/>
      <c r="H73" s="4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12.75">
      <c r="A74" s="4"/>
      <c r="B74" s="16">
        <v>57</v>
      </c>
      <c r="C74" s="44" t="s">
        <v>364</v>
      </c>
      <c r="D74" s="9" t="s">
        <v>315</v>
      </c>
      <c r="E74" s="48">
        <f>SUM(E75+E76)</f>
        <v>-2276144</v>
      </c>
      <c r="F74" s="48">
        <f>F75+F76</f>
        <v>-1950274</v>
      </c>
      <c r="G74" s="4"/>
      <c r="H74" s="4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22.5">
      <c r="A75" s="4"/>
      <c r="B75" s="16">
        <v>570</v>
      </c>
      <c r="C75" s="3" t="s">
        <v>316</v>
      </c>
      <c r="D75" s="9" t="s">
        <v>317</v>
      </c>
      <c r="E75" s="48"/>
      <c r="F75" s="48"/>
      <c r="G75" s="4"/>
      <c r="H75" s="4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22.5">
      <c r="A76" s="5"/>
      <c r="B76" s="16">
        <v>571</v>
      </c>
      <c r="C76" s="3" t="s">
        <v>318</v>
      </c>
      <c r="D76" s="9" t="s">
        <v>319</v>
      </c>
      <c r="E76" s="29">
        <v>-2276144</v>
      </c>
      <c r="F76" s="29">
        <v>-1950274</v>
      </c>
      <c r="G76" s="5"/>
      <c r="H76" s="5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12.75">
      <c r="A77" s="4"/>
      <c r="B77" s="2"/>
      <c r="C77" s="44" t="s">
        <v>320</v>
      </c>
      <c r="D77" s="9" t="s">
        <v>321</v>
      </c>
      <c r="E77" s="29">
        <v>134760199</v>
      </c>
      <c r="F77" s="29">
        <v>134760199</v>
      </c>
      <c r="G77" s="4"/>
      <c r="H77" s="4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12.75">
      <c r="A78" s="4"/>
      <c r="B78" s="2"/>
      <c r="C78" s="44" t="s">
        <v>365</v>
      </c>
      <c r="D78" s="9" t="s">
        <v>322</v>
      </c>
      <c r="E78" s="24">
        <f>SUM(E54/E77)</f>
        <v>0.14686171545353685</v>
      </c>
      <c r="F78" s="24">
        <f>F54/F77</f>
        <v>0.1492945702759017</v>
      </c>
      <c r="G78" s="4"/>
      <c r="H78" s="4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22.5">
      <c r="A79" s="4"/>
      <c r="B79" s="2"/>
      <c r="C79" s="44" t="s">
        <v>323</v>
      </c>
      <c r="D79" s="9" t="s">
        <v>324</v>
      </c>
      <c r="E79" s="29"/>
      <c r="F79" s="29"/>
      <c r="G79" s="4"/>
      <c r="H79" s="4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12.75">
      <c r="A80" s="4"/>
      <c r="B80" s="1"/>
      <c r="C80" s="2" t="s">
        <v>325</v>
      </c>
      <c r="D80" s="9" t="s">
        <v>326</v>
      </c>
      <c r="E80" s="49"/>
      <c r="F80" s="49"/>
      <c r="G80" s="4"/>
      <c r="H80" s="4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ht="12.75">
      <c r="A81" s="4"/>
      <c r="F81" s="46"/>
      <c r="G81" s="4"/>
      <c r="H81" s="4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ht="26.25" customHeight="1">
      <c r="A82" s="4"/>
      <c r="B82" s="4" t="s">
        <v>163</v>
      </c>
      <c r="C82" s="265" t="s">
        <v>164</v>
      </c>
      <c r="D82" s="265"/>
      <c r="E82" s="266" t="s">
        <v>368</v>
      </c>
      <c r="F82" s="267"/>
      <c r="G82" s="4"/>
      <c r="H82" s="4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2:25" ht="12.75">
      <c r="B83" s="4" t="s">
        <v>457</v>
      </c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5:25" ht="12.75">
      <c r="E84" s="51"/>
      <c r="F84" s="52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5:25" ht="12.75">
      <c r="E85" s="45"/>
      <c r="F85" s="46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10:25" ht="12.75"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0:25" ht="12.75"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5:25" ht="12.75">
      <c r="E88" s="70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5:25" ht="12.75">
      <c r="E89" s="70"/>
      <c r="F89" s="70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5:6" ht="12.75">
      <c r="E90" s="70"/>
      <c r="F90" s="70"/>
    </row>
  </sheetData>
  <sheetProtection/>
  <mergeCells count="5">
    <mergeCell ref="B7:F7"/>
    <mergeCell ref="B8:F8"/>
    <mergeCell ref="B9:F9"/>
    <mergeCell ref="C82:D82"/>
    <mergeCell ref="E82:F82"/>
  </mergeCells>
  <printOptions horizontalCentered="1"/>
  <pageMargins left="0.2362204724409449" right="0.35433070866141736" top="0.3937007874015748" bottom="0" header="0.5118110236220472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75"/>
  <sheetViews>
    <sheetView zoomScalePageLayoutView="0" workbookViewId="0" topLeftCell="A1">
      <selection activeCell="A1" sqref="A1:R34"/>
    </sheetView>
  </sheetViews>
  <sheetFormatPr defaultColWidth="9.140625" defaultRowHeight="12.75"/>
  <cols>
    <col min="1" max="1" width="36.00390625" style="124" customWidth="1"/>
    <col min="2" max="2" width="8.8515625" style="124" customWidth="1"/>
    <col min="3" max="3" width="9.140625" style="124" customWidth="1"/>
    <col min="4" max="4" width="4.140625" style="124" customWidth="1"/>
    <col min="5" max="5" width="7.8515625" style="124" customWidth="1"/>
    <col min="6" max="6" width="3.57421875" style="124" customWidth="1"/>
    <col min="7" max="7" width="8.8515625" style="124" customWidth="1"/>
    <col min="8" max="8" width="3.8515625" style="124" customWidth="1"/>
    <col min="9" max="9" width="11.140625" style="124" customWidth="1"/>
    <col min="10" max="10" width="3.57421875" style="124" customWidth="1"/>
    <col min="11" max="11" width="10.28125" style="124" customWidth="1"/>
    <col min="12" max="12" width="3.7109375" style="124" customWidth="1"/>
    <col min="13" max="13" width="9.7109375" style="124" customWidth="1"/>
    <col min="14" max="14" width="3.7109375" style="124" customWidth="1"/>
    <col min="15" max="15" width="9.140625" style="124" customWidth="1"/>
    <col min="16" max="16" width="3.8515625" style="124" customWidth="1"/>
    <col min="17" max="17" width="8.8515625" style="123" customWidth="1"/>
    <col min="18" max="16384" width="9.140625" style="125" customWidth="1"/>
  </cols>
  <sheetData>
    <row r="1" spans="1:8" ht="12.75">
      <c r="A1" s="4"/>
      <c r="B1" s="4"/>
      <c r="C1"/>
      <c r="D1"/>
      <c r="E1"/>
      <c r="F1"/>
      <c r="G1"/>
      <c r="H1"/>
    </row>
    <row r="2" spans="1:8" ht="12.75">
      <c r="A2" s="4"/>
      <c r="B2" s="4"/>
      <c r="C2"/>
      <c r="D2"/>
      <c r="E2"/>
      <c r="F2"/>
      <c r="G2"/>
      <c r="H2"/>
    </row>
    <row r="3" spans="1:8" ht="12.75">
      <c r="A3" s="4"/>
      <c r="B3" s="4"/>
      <c r="C3"/>
      <c r="D3"/>
      <c r="E3"/>
      <c r="F3"/>
      <c r="G3"/>
      <c r="H3"/>
    </row>
    <row r="4" spans="1:8" ht="12.75">
      <c r="A4" s="4"/>
      <c r="B4" s="4"/>
      <c r="C4"/>
      <c r="D4"/>
      <c r="E4"/>
      <c r="F4"/>
      <c r="G4"/>
      <c r="H4"/>
    </row>
    <row r="5" spans="1:8" ht="12.75">
      <c r="A5"/>
      <c r="B5" s="4"/>
      <c r="C5" s="4"/>
      <c r="D5"/>
      <c r="E5"/>
      <c r="F5"/>
      <c r="G5" s="77"/>
      <c r="H5"/>
    </row>
    <row r="6" ht="12.75">
      <c r="A6" s="123"/>
    </row>
    <row r="7" spans="1:19" s="133" customFormat="1" ht="12.75">
      <c r="A7" s="123"/>
      <c r="B7" s="123"/>
      <c r="C7" s="123"/>
      <c r="D7" s="123"/>
      <c r="E7" s="126"/>
      <c r="F7" s="123"/>
      <c r="G7" s="127"/>
      <c r="H7" s="123"/>
      <c r="I7" s="123"/>
      <c r="J7" s="123"/>
      <c r="K7" s="127"/>
      <c r="L7" s="123"/>
      <c r="M7" s="128"/>
      <c r="N7" s="129"/>
      <c r="O7" s="130"/>
      <c r="P7" s="131"/>
      <c r="Q7" s="130"/>
      <c r="R7" s="132"/>
      <c r="S7" s="132"/>
    </row>
    <row r="8" spans="1:19" s="133" customFormat="1" ht="12.75">
      <c r="A8" s="253"/>
      <c r="B8" s="123"/>
      <c r="C8" s="123"/>
      <c r="D8" s="123"/>
      <c r="E8" s="126"/>
      <c r="F8" s="123"/>
      <c r="G8" s="127"/>
      <c r="H8" s="123"/>
      <c r="I8" s="123"/>
      <c r="J8" s="123"/>
      <c r="K8" s="127"/>
      <c r="L8" s="123"/>
      <c r="M8" s="134"/>
      <c r="N8" s="129"/>
      <c r="O8" s="130"/>
      <c r="P8" s="131"/>
      <c r="Q8" s="130"/>
      <c r="R8" s="132"/>
      <c r="S8" s="132"/>
    </row>
    <row r="9" spans="1:19" s="133" customFormat="1" ht="12.75">
      <c r="A9" s="123"/>
      <c r="B9" s="123"/>
      <c r="C9" s="123"/>
      <c r="D9" s="123"/>
      <c r="E9" s="126"/>
      <c r="F9" s="123"/>
      <c r="G9" s="127"/>
      <c r="H9" s="123"/>
      <c r="I9" s="123"/>
      <c r="J9" s="123"/>
      <c r="K9" s="127"/>
      <c r="L9" s="123"/>
      <c r="M9" s="134"/>
      <c r="N9" s="129"/>
      <c r="O9" s="130"/>
      <c r="P9" s="131"/>
      <c r="Q9" s="130"/>
      <c r="R9" s="132"/>
      <c r="S9" s="132"/>
    </row>
    <row r="10" spans="1:19" s="133" customFormat="1" ht="12.75">
      <c r="A10" s="371"/>
      <c r="B10" s="372"/>
      <c r="C10" s="373"/>
      <c r="D10" s="314"/>
      <c r="E10" s="377"/>
      <c r="F10" s="314"/>
      <c r="G10" s="365"/>
      <c r="H10" s="314"/>
      <c r="I10" s="317"/>
      <c r="J10" s="314"/>
      <c r="K10" s="365"/>
      <c r="L10" s="314"/>
      <c r="M10" s="374"/>
      <c r="N10" s="314"/>
      <c r="O10" s="359"/>
      <c r="P10" s="314"/>
      <c r="Q10" s="362"/>
      <c r="R10" s="132"/>
      <c r="S10" s="132"/>
    </row>
    <row r="11" spans="1:19" s="133" customFormat="1" ht="12.75">
      <c r="A11" s="368"/>
      <c r="B11" s="343"/>
      <c r="C11" s="317"/>
      <c r="D11" s="315"/>
      <c r="E11" s="378"/>
      <c r="F11" s="315"/>
      <c r="G11" s="366"/>
      <c r="H11" s="315"/>
      <c r="I11" s="318"/>
      <c r="J11" s="315"/>
      <c r="K11" s="366"/>
      <c r="L11" s="315"/>
      <c r="M11" s="375"/>
      <c r="N11" s="315"/>
      <c r="O11" s="360"/>
      <c r="P11" s="315"/>
      <c r="Q11" s="363"/>
      <c r="R11" s="132"/>
      <c r="S11" s="132"/>
    </row>
    <row r="12" spans="1:19" s="133" customFormat="1" ht="12.75">
      <c r="A12" s="369"/>
      <c r="B12" s="344"/>
      <c r="C12" s="318"/>
      <c r="D12" s="315"/>
      <c r="E12" s="378"/>
      <c r="F12" s="315"/>
      <c r="G12" s="366"/>
      <c r="H12" s="315"/>
      <c r="I12" s="318"/>
      <c r="J12" s="315"/>
      <c r="K12" s="366"/>
      <c r="L12" s="315"/>
      <c r="M12" s="375"/>
      <c r="N12" s="315"/>
      <c r="O12" s="360"/>
      <c r="P12" s="315"/>
      <c r="Q12" s="363"/>
      <c r="R12" s="132"/>
      <c r="S12" s="132"/>
    </row>
    <row r="13" spans="1:19" s="133" customFormat="1" ht="12.75">
      <c r="A13" s="370"/>
      <c r="B13" s="345"/>
      <c r="C13" s="319"/>
      <c r="D13" s="315"/>
      <c r="E13" s="379"/>
      <c r="F13" s="315"/>
      <c r="G13" s="367"/>
      <c r="H13" s="315"/>
      <c r="I13" s="319"/>
      <c r="J13" s="315"/>
      <c r="K13" s="367"/>
      <c r="L13" s="315"/>
      <c r="M13" s="376"/>
      <c r="N13" s="315"/>
      <c r="O13" s="361"/>
      <c r="P13" s="315"/>
      <c r="Q13" s="364"/>
      <c r="R13" s="132"/>
      <c r="S13" s="132"/>
    </row>
    <row r="14" spans="1:19" s="133" customFormat="1" ht="12.75">
      <c r="A14" s="380"/>
      <c r="B14" s="381"/>
      <c r="C14" s="382"/>
      <c r="D14" s="316"/>
      <c r="E14" s="137"/>
      <c r="F14" s="316"/>
      <c r="G14" s="138"/>
      <c r="H14" s="316"/>
      <c r="I14" s="136"/>
      <c r="J14" s="316"/>
      <c r="K14" s="138"/>
      <c r="L14" s="316"/>
      <c r="M14" s="139"/>
      <c r="N14" s="316"/>
      <c r="O14" s="138"/>
      <c r="P14" s="316"/>
      <c r="Q14" s="138"/>
      <c r="R14" s="132"/>
      <c r="S14" s="132"/>
    </row>
    <row r="15" spans="1:19" s="133" customFormat="1" ht="12.75">
      <c r="A15" s="140"/>
      <c r="B15" s="140"/>
      <c r="C15" s="141"/>
      <c r="D15" s="142"/>
      <c r="E15" s="143"/>
      <c r="F15" s="142"/>
      <c r="G15" s="144"/>
      <c r="H15" s="142"/>
      <c r="I15" s="145"/>
      <c r="J15" s="142"/>
      <c r="K15" s="144"/>
      <c r="L15" s="142"/>
      <c r="M15" s="146"/>
      <c r="N15" s="142"/>
      <c r="O15" s="147"/>
      <c r="P15" s="142"/>
      <c r="Q15" s="148"/>
      <c r="R15" s="132"/>
      <c r="S15" s="132"/>
    </row>
    <row r="16" spans="1:19" s="133" customFormat="1" ht="12.75">
      <c r="A16" s="149"/>
      <c r="B16" s="149"/>
      <c r="C16" s="150"/>
      <c r="D16" s="135"/>
      <c r="E16" s="151"/>
      <c r="F16" s="135"/>
      <c r="G16" s="152"/>
      <c r="H16" s="135"/>
      <c r="I16" s="153"/>
      <c r="J16" s="135"/>
      <c r="K16" s="152"/>
      <c r="L16" s="135"/>
      <c r="M16" s="154"/>
      <c r="N16" s="135"/>
      <c r="O16" s="155"/>
      <c r="P16" s="135"/>
      <c r="Q16" s="156"/>
      <c r="R16" s="132"/>
      <c r="S16" s="132"/>
    </row>
    <row r="17" spans="1:17" s="133" customFormat="1" ht="12.75">
      <c r="A17" s="161"/>
      <c r="B17" s="162"/>
      <c r="C17" s="163"/>
      <c r="D17" s="164"/>
      <c r="E17" s="165"/>
      <c r="F17" s="164"/>
      <c r="G17" s="163"/>
      <c r="H17" s="164"/>
      <c r="I17" s="166"/>
      <c r="J17" s="164"/>
      <c r="K17" s="167"/>
      <c r="L17" s="164"/>
      <c r="M17" s="166"/>
      <c r="N17" s="164"/>
      <c r="O17" s="168"/>
      <c r="P17" s="164"/>
      <c r="Q17" s="169"/>
    </row>
    <row r="18" spans="1:17" s="133" customFormat="1" ht="12.75">
      <c r="A18" s="170"/>
      <c r="B18" s="170"/>
      <c r="C18" s="171"/>
      <c r="D18" s="172"/>
      <c r="E18" s="173"/>
      <c r="F18" s="172"/>
      <c r="G18" s="173"/>
      <c r="H18" s="172"/>
      <c r="I18" s="174"/>
      <c r="J18" s="172"/>
      <c r="K18" s="174"/>
      <c r="L18" s="172"/>
      <c r="M18" s="174"/>
      <c r="N18" s="172"/>
      <c r="O18" s="174"/>
      <c r="P18" s="172"/>
      <c r="Q18" s="175"/>
    </row>
    <row r="19" spans="1:19" s="133" customFormat="1" ht="23.25" customHeight="1">
      <c r="A19" s="157"/>
      <c r="B19" s="157"/>
      <c r="C19" s="176"/>
      <c r="D19" s="177"/>
      <c r="E19" s="178"/>
      <c r="F19" s="179"/>
      <c r="G19" s="176"/>
      <c r="H19" s="179"/>
      <c r="I19" s="180"/>
      <c r="J19" s="181"/>
      <c r="K19" s="164"/>
      <c r="L19" s="182"/>
      <c r="M19" s="180"/>
      <c r="N19" s="183"/>
      <c r="O19" s="164"/>
      <c r="P19" s="181"/>
      <c r="Q19" s="184"/>
      <c r="R19" s="132"/>
      <c r="S19" s="132"/>
    </row>
    <row r="20" spans="1:17" s="133" customFormat="1" ht="12.75">
      <c r="A20" s="157"/>
      <c r="B20" s="157"/>
      <c r="C20" s="185"/>
      <c r="D20" s="177"/>
      <c r="E20" s="164"/>
      <c r="F20" s="179"/>
      <c r="G20" s="186"/>
      <c r="H20" s="182"/>
      <c r="I20" s="187"/>
      <c r="J20" s="179"/>
      <c r="K20" s="188"/>
      <c r="L20" s="182"/>
      <c r="M20" s="187"/>
      <c r="N20" s="189"/>
      <c r="O20" s="176"/>
      <c r="P20" s="182"/>
      <c r="Q20" s="190"/>
    </row>
    <row r="21" spans="1:17" s="133" customFormat="1" ht="12.75">
      <c r="A21" s="157"/>
      <c r="B21" s="157"/>
      <c r="C21" s="185"/>
      <c r="D21" s="177"/>
      <c r="E21" s="124"/>
      <c r="F21" s="179"/>
      <c r="G21" s="186"/>
      <c r="H21" s="182"/>
      <c r="I21" s="187"/>
      <c r="J21" s="179"/>
      <c r="K21" s="188"/>
      <c r="L21" s="182"/>
      <c r="M21" s="187"/>
      <c r="N21" s="189"/>
      <c r="O21" s="176"/>
      <c r="P21" s="182"/>
      <c r="Q21" s="190"/>
    </row>
    <row r="22" spans="1:21" s="133" customFormat="1" ht="12.75" customHeight="1">
      <c r="A22" s="191"/>
      <c r="B22" s="191"/>
      <c r="C22" s="185"/>
      <c r="D22" s="177"/>
      <c r="E22" s="192"/>
      <c r="F22" s="179"/>
      <c r="G22" s="186"/>
      <c r="H22" s="182"/>
      <c r="I22" s="187"/>
      <c r="J22" s="179"/>
      <c r="K22" s="188"/>
      <c r="L22" s="182"/>
      <c r="M22" s="187"/>
      <c r="N22" s="189"/>
      <c r="O22" s="176"/>
      <c r="P22" s="182"/>
      <c r="Q22" s="193"/>
      <c r="R22" s="132"/>
      <c r="S22" s="132"/>
      <c r="T22" s="194"/>
      <c r="U22" s="194"/>
    </row>
    <row r="23" spans="1:21" s="133" customFormat="1" ht="12.75" customHeight="1">
      <c r="A23" s="157"/>
      <c r="B23" s="157"/>
      <c r="C23" s="185"/>
      <c r="D23" s="177"/>
      <c r="E23" s="192"/>
      <c r="F23" s="179"/>
      <c r="G23" s="186"/>
      <c r="H23" s="182"/>
      <c r="I23" s="176"/>
      <c r="J23" s="179"/>
      <c r="K23" s="188"/>
      <c r="L23" s="182"/>
      <c r="M23" s="195"/>
      <c r="N23" s="189"/>
      <c r="O23" s="176"/>
      <c r="P23" s="182"/>
      <c r="Q23" s="176"/>
      <c r="R23" s="132"/>
      <c r="S23" s="132"/>
      <c r="T23" s="194"/>
      <c r="U23" s="194"/>
    </row>
    <row r="24" spans="1:21" s="133" customFormat="1" ht="12.75">
      <c r="A24" s="157"/>
      <c r="B24" s="157"/>
      <c r="C24" s="185"/>
      <c r="D24" s="177"/>
      <c r="E24" s="176"/>
      <c r="F24" s="177"/>
      <c r="G24" s="160"/>
      <c r="H24" s="177"/>
      <c r="I24" s="196"/>
      <c r="J24" s="179"/>
      <c r="K24" s="188"/>
      <c r="L24" s="182"/>
      <c r="M24" s="196"/>
      <c r="N24" s="182"/>
      <c r="O24" s="176"/>
      <c r="P24" s="182"/>
      <c r="Q24" s="197"/>
      <c r="R24" s="132"/>
      <c r="S24" s="132"/>
      <c r="T24" s="194"/>
      <c r="U24" s="194"/>
    </row>
    <row r="25" spans="1:21" s="133" customFormat="1" ht="12.75">
      <c r="A25" s="157"/>
      <c r="B25" s="157"/>
      <c r="C25" s="185"/>
      <c r="D25" s="177"/>
      <c r="E25" s="124"/>
      <c r="F25" s="177"/>
      <c r="G25" s="124"/>
      <c r="H25" s="177"/>
      <c r="I25" s="124"/>
      <c r="J25" s="179"/>
      <c r="K25" s="124"/>
      <c r="L25" s="182"/>
      <c r="M25" s="124"/>
      <c r="N25" s="182"/>
      <c r="O25" s="124"/>
      <c r="P25" s="182"/>
      <c r="Q25" s="159"/>
      <c r="R25" s="132"/>
      <c r="S25" s="132"/>
      <c r="T25" s="194"/>
      <c r="U25" s="194"/>
    </row>
    <row r="26" spans="1:21" s="133" customFormat="1" ht="12.75">
      <c r="A26" s="198"/>
      <c r="B26" s="199"/>
      <c r="C26" s="200"/>
      <c r="D26" s="177"/>
      <c r="E26" s="201"/>
      <c r="F26" s="177"/>
      <c r="G26" s="202"/>
      <c r="H26" s="177"/>
      <c r="I26" s="203"/>
      <c r="J26" s="179"/>
      <c r="K26" s="204"/>
      <c r="L26" s="182"/>
      <c r="M26" s="205"/>
      <c r="N26" s="182"/>
      <c r="O26" s="206"/>
      <c r="P26" s="182"/>
      <c r="Q26" s="207"/>
      <c r="R26" s="194"/>
      <c r="S26" s="194"/>
      <c r="T26" s="132"/>
      <c r="U26" s="132"/>
    </row>
    <row r="27" spans="1:21" s="133" customFormat="1" ht="12.75">
      <c r="A27" s="208"/>
      <c r="B27" s="209"/>
      <c r="C27" s="209"/>
      <c r="D27" s="177"/>
      <c r="E27" s="210"/>
      <c r="F27" s="177"/>
      <c r="G27" s="211"/>
      <c r="H27" s="177"/>
      <c r="I27" s="203"/>
      <c r="J27" s="179"/>
      <c r="K27" s="204"/>
      <c r="L27" s="182"/>
      <c r="M27" s="205"/>
      <c r="N27" s="182"/>
      <c r="O27" s="206"/>
      <c r="P27" s="182"/>
      <c r="Q27" s="212"/>
      <c r="R27" s="194"/>
      <c r="S27" s="194"/>
      <c r="T27" s="132"/>
      <c r="U27" s="132"/>
    </row>
    <row r="28" spans="1:17" s="133" customFormat="1" ht="12.75">
      <c r="A28" s="124"/>
      <c r="B28" s="124"/>
      <c r="C28" s="124"/>
      <c r="D28" s="124"/>
      <c r="E28" s="124"/>
      <c r="F28" s="124"/>
      <c r="G28" s="124"/>
      <c r="H28" s="124"/>
      <c r="I28" s="213"/>
      <c r="J28" s="123"/>
      <c r="K28" s="123"/>
      <c r="L28" s="123"/>
      <c r="M28" s="213"/>
      <c r="N28" s="123"/>
      <c r="O28" s="123"/>
      <c r="P28" s="214"/>
      <c r="Q28" s="123"/>
    </row>
    <row r="29" spans="1:17" s="133" customFormat="1" ht="12.75">
      <c r="A29" s="215"/>
      <c r="B29" s="215"/>
      <c r="C29" s="215"/>
      <c r="D29" s="215"/>
      <c r="E29" s="215"/>
      <c r="F29" s="124"/>
      <c r="G29" s="124"/>
      <c r="H29" s="124"/>
      <c r="I29" s="124"/>
      <c r="J29" s="216"/>
      <c r="K29" s="124"/>
      <c r="L29" s="124"/>
      <c r="M29" s="350"/>
      <c r="N29" s="350"/>
      <c r="O29" s="350"/>
      <c r="P29" s="350"/>
      <c r="Q29" s="350"/>
    </row>
    <row r="30" spans="1:17" s="133" customFormat="1" ht="12.75">
      <c r="A30" s="215"/>
      <c r="B30" s="215"/>
      <c r="C30" s="215"/>
      <c r="D30" s="215"/>
      <c r="E30" s="124"/>
      <c r="F30" s="124"/>
      <c r="G30" s="124"/>
      <c r="H30" s="124"/>
      <c r="I30" s="124"/>
      <c r="J30" s="124"/>
      <c r="K30" s="215"/>
      <c r="L30" s="124"/>
      <c r="M30" s="350"/>
      <c r="N30" s="350"/>
      <c r="O30" s="350"/>
      <c r="P30" s="350"/>
      <c r="Q30" s="350"/>
    </row>
    <row r="31" spans="1:17" s="133" customFormat="1" ht="12.75">
      <c r="A31" s="123"/>
      <c r="B31" s="123"/>
      <c r="C31" s="123"/>
      <c r="D31" s="123"/>
      <c r="E31" s="126"/>
      <c r="F31" s="123"/>
      <c r="G31" s="127"/>
      <c r="H31" s="123"/>
      <c r="I31" s="123"/>
      <c r="J31" s="123"/>
      <c r="K31" s="127"/>
      <c r="L31" s="123"/>
      <c r="M31" s="128"/>
      <c r="N31" s="123"/>
      <c r="O31" s="217"/>
      <c r="P31" s="123"/>
      <c r="Q31" s="123"/>
    </row>
    <row r="32" spans="1:17" s="133" customFormat="1" ht="12.75">
      <c r="A32" s="123"/>
      <c r="B32" s="123"/>
      <c r="C32" s="124"/>
      <c r="D32" s="123"/>
      <c r="E32" s="123"/>
      <c r="F32" s="126"/>
      <c r="G32" s="123"/>
      <c r="H32" s="123"/>
      <c r="I32" s="218"/>
      <c r="J32" s="218"/>
      <c r="K32" s="127"/>
      <c r="L32" s="123"/>
      <c r="M32" s="128"/>
      <c r="N32" s="123"/>
      <c r="O32" s="124"/>
      <c r="P32" s="123"/>
      <c r="Q32" s="123"/>
    </row>
    <row r="33" spans="1:17" s="133" customFormat="1" ht="12.75">
      <c r="A33" s="123"/>
      <c r="B33" s="123"/>
      <c r="C33" s="124"/>
      <c r="D33" s="124"/>
      <c r="E33" s="124"/>
      <c r="F33" s="124"/>
      <c r="G33" s="124"/>
      <c r="H33" s="123"/>
      <c r="I33" s="123"/>
      <c r="J33" s="123"/>
      <c r="K33" s="127"/>
      <c r="L33" s="123"/>
      <c r="M33" s="128"/>
      <c r="N33" s="123"/>
      <c r="O33" s="217"/>
      <c r="P33" s="123"/>
      <c r="Q33" s="123"/>
    </row>
    <row r="34" spans="1:17" s="133" customFormat="1" ht="12.75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3"/>
    </row>
    <row r="35" spans="1:17" s="133" customFormat="1" ht="12.75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3"/>
    </row>
    <row r="36" spans="1:17" s="133" customFormat="1" ht="12.75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3"/>
    </row>
    <row r="37" spans="1:17" s="133" customFormat="1" ht="12.75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3"/>
    </row>
    <row r="38" spans="1:17" s="133" customFormat="1" ht="12.75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3"/>
    </row>
    <row r="39" spans="1:17" s="133" customFormat="1" ht="12.75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3"/>
    </row>
    <row r="40" spans="1:17" s="133" customFormat="1" ht="12.75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3"/>
    </row>
    <row r="41" spans="1:17" s="133" customFormat="1" ht="12.75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3"/>
    </row>
    <row r="42" spans="1:17" s="133" customFormat="1" ht="12.75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3"/>
    </row>
    <row r="43" spans="1:17" s="133" customFormat="1" ht="12.75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3"/>
    </row>
    <row r="44" spans="1:17" s="133" customFormat="1" ht="12.75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3"/>
    </row>
    <row r="45" spans="1:17" s="133" customFormat="1" ht="12.75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3"/>
    </row>
    <row r="46" spans="1:17" s="133" customFormat="1" ht="12.75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3"/>
    </row>
    <row r="47" spans="1:17" s="133" customFormat="1" ht="12.75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3"/>
    </row>
    <row r="48" spans="1:17" s="133" customFormat="1" ht="12.75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3"/>
    </row>
    <row r="49" spans="1:17" s="133" customFormat="1" ht="12.75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3"/>
    </row>
    <row r="50" spans="1:17" s="133" customFormat="1" ht="12.75">
      <c r="A50" s="124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3"/>
    </row>
    <row r="51" spans="1:17" s="133" customFormat="1" ht="12.75">
      <c r="A51" s="124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3"/>
    </row>
    <row r="52" spans="1:17" s="133" customFormat="1" ht="12.75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3"/>
    </row>
    <row r="53" spans="1:17" s="133" customFormat="1" ht="12.75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3"/>
    </row>
    <row r="54" spans="1:17" s="133" customFormat="1" ht="12.75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3"/>
    </row>
    <row r="55" spans="1:17" s="133" customFormat="1" ht="12.75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3"/>
    </row>
    <row r="56" spans="1:17" s="133" customFormat="1" ht="12.75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3"/>
    </row>
    <row r="57" spans="1:17" s="133" customFormat="1" ht="12.75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3"/>
    </row>
    <row r="58" spans="1:17" s="133" customFormat="1" ht="12.75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3"/>
    </row>
    <row r="59" spans="1:17" s="133" customFormat="1" ht="12.75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3"/>
    </row>
    <row r="60" spans="1:17" s="133" customFormat="1" ht="12.75">
      <c r="A60" s="124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3"/>
    </row>
    <row r="61" spans="1:17" s="133" customFormat="1" ht="12.75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3"/>
    </row>
    <row r="62" spans="1:17" s="133" customFormat="1" ht="12.75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3"/>
    </row>
    <row r="63" spans="1:17" s="133" customFormat="1" ht="12.75">
      <c r="A63" s="124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3"/>
    </row>
    <row r="64" spans="1:17" s="133" customFormat="1" ht="12.75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3"/>
    </row>
    <row r="65" spans="1:17" s="133" customFormat="1" ht="12.75">
      <c r="A65" s="124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3"/>
    </row>
    <row r="66" spans="1:17" s="133" customFormat="1" ht="12.75">
      <c r="A66" s="124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3"/>
    </row>
    <row r="67" spans="1:17" s="133" customFormat="1" ht="12.75">
      <c r="A67" s="124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3"/>
    </row>
    <row r="68" spans="1:17" s="133" customFormat="1" ht="12.75">
      <c r="A68" s="124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3"/>
    </row>
    <row r="69" spans="1:17" s="133" customFormat="1" ht="12.75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3"/>
    </row>
    <row r="70" spans="1:17" s="133" customFormat="1" ht="12.75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3"/>
    </row>
    <row r="71" spans="1:17" s="133" customFormat="1" ht="12.75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3"/>
    </row>
    <row r="72" spans="1:17" s="133" customFormat="1" ht="12.75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3"/>
    </row>
    <row r="73" spans="1:17" s="133" customFormat="1" ht="12.75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3"/>
    </row>
    <row r="74" spans="1:17" s="133" customFormat="1" ht="12.75">
      <c r="A74" s="124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3"/>
    </row>
    <row r="75" spans="1:17" s="133" customFormat="1" ht="12.75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3"/>
    </row>
  </sheetData>
  <sheetProtection/>
  <mergeCells count="21">
    <mergeCell ref="D10:D14"/>
    <mergeCell ref="F10:F14"/>
    <mergeCell ref="A11:A13"/>
    <mergeCell ref="B11:B13"/>
    <mergeCell ref="A10:C10"/>
    <mergeCell ref="M10:M13"/>
    <mergeCell ref="C11:C13"/>
    <mergeCell ref="H10:H14"/>
    <mergeCell ref="E10:E13"/>
    <mergeCell ref="I10:I13"/>
    <mergeCell ref="L10:L14"/>
    <mergeCell ref="A14:C14"/>
    <mergeCell ref="M30:Q30"/>
    <mergeCell ref="O10:O13"/>
    <mergeCell ref="P10:P14"/>
    <mergeCell ref="Q10:Q13"/>
    <mergeCell ref="M29:Q29"/>
    <mergeCell ref="G10:G13"/>
    <mergeCell ref="N10:N14"/>
    <mergeCell ref="K10:K13"/>
    <mergeCell ref="J10:J14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2.8515625" style="0" customWidth="1"/>
    <col min="8" max="8" width="10.7109375" style="0" customWidth="1"/>
    <col min="9" max="9" width="11.28125" style="0" customWidth="1"/>
  </cols>
  <sheetData>
    <row r="1" spans="1:2" ht="12.75">
      <c r="A1" s="4" t="s">
        <v>456</v>
      </c>
      <c r="B1" s="4"/>
    </row>
    <row r="2" spans="1:2" ht="12.75">
      <c r="A2" s="4" t="s">
        <v>454</v>
      </c>
      <c r="B2" s="4"/>
    </row>
    <row r="3" spans="1:2" ht="12.75">
      <c r="A3" s="4" t="s">
        <v>328</v>
      </c>
      <c r="B3" s="4"/>
    </row>
    <row r="4" spans="1:2" ht="12.75">
      <c r="A4" s="4" t="s">
        <v>329</v>
      </c>
      <c r="B4" s="4"/>
    </row>
    <row r="5" spans="2:7" ht="12.75">
      <c r="B5" s="4"/>
      <c r="C5" s="4"/>
      <c r="G5" s="77"/>
    </row>
    <row r="6" spans="1:7" ht="12.75">
      <c r="A6" s="4"/>
      <c r="B6" s="4"/>
      <c r="F6" s="77"/>
      <c r="G6" s="77"/>
    </row>
    <row r="7" spans="1:2" ht="12.75">
      <c r="A7" s="4"/>
      <c r="B7" s="4"/>
    </row>
    <row r="8" spans="1:9" ht="12.75">
      <c r="A8" s="389" t="s">
        <v>44</v>
      </c>
      <c r="B8" s="389"/>
      <c r="C8" s="389"/>
      <c r="D8" s="389"/>
      <c r="E8" s="389"/>
      <c r="F8" s="389"/>
      <c r="G8" s="389"/>
      <c r="H8" s="389"/>
      <c r="I8" s="389"/>
    </row>
    <row r="9" spans="1:9" ht="12.75">
      <c r="A9" s="389" t="s">
        <v>43</v>
      </c>
      <c r="B9" s="389"/>
      <c r="C9" s="389"/>
      <c r="D9" s="389"/>
      <c r="E9" s="389"/>
      <c r="F9" s="389"/>
      <c r="G9" s="389"/>
      <c r="H9" s="389"/>
      <c r="I9" s="389"/>
    </row>
    <row r="10" spans="2:9" ht="12.75">
      <c r="B10" s="37" t="s">
        <v>427</v>
      </c>
      <c r="C10" s="4"/>
      <c r="D10" s="4"/>
      <c r="E10" s="4"/>
      <c r="F10" s="4"/>
      <c r="G10" s="4"/>
      <c r="H10" s="4"/>
      <c r="I10" s="4"/>
    </row>
    <row r="11" spans="2:9" ht="56.25">
      <c r="B11" s="387" t="s">
        <v>0</v>
      </c>
      <c r="C11" s="388"/>
      <c r="D11" s="6" t="s">
        <v>124</v>
      </c>
      <c r="E11" s="6" t="s">
        <v>123</v>
      </c>
      <c r="F11" s="6" t="s">
        <v>125</v>
      </c>
      <c r="G11" s="107" t="s">
        <v>428</v>
      </c>
      <c r="H11" s="107" t="s">
        <v>133</v>
      </c>
      <c r="I11" s="6" t="s">
        <v>126</v>
      </c>
    </row>
    <row r="12" spans="2:9" ht="12.75">
      <c r="B12" s="383"/>
      <c r="C12" s="384"/>
      <c r="D12" s="1"/>
      <c r="E12" s="1"/>
      <c r="F12" s="1"/>
      <c r="G12" s="1"/>
      <c r="H12" s="1"/>
      <c r="I12" s="1"/>
    </row>
    <row r="13" spans="2:9" ht="12.75">
      <c r="B13" s="383"/>
      <c r="C13" s="384"/>
      <c r="D13" s="1"/>
      <c r="E13" s="1"/>
      <c r="F13" s="1"/>
      <c r="G13" s="1"/>
      <c r="H13" s="1"/>
      <c r="I13" s="1"/>
    </row>
    <row r="14" spans="2:9" ht="12.75">
      <c r="B14" s="383"/>
      <c r="C14" s="384"/>
      <c r="D14" s="1"/>
      <c r="E14" s="1"/>
      <c r="F14" s="1"/>
      <c r="G14" s="1"/>
      <c r="H14" s="1"/>
      <c r="I14" s="1"/>
    </row>
    <row r="15" spans="2:9" ht="12.75">
      <c r="B15" s="385" t="s">
        <v>132</v>
      </c>
      <c r="C15" s="386"/>
      <c r="D15" s="1"/>
      <c r="E15" s="1"/>
      <c r="F15" s="1"/>
      <c r="G15" s="1"/>
      <c r="H15" s="1"/>
      <c r="I15" s="1"/>
    </row>
    <row r="17" ht="12.75">
      <c r="B17" s="37" t="s">
        <v>429</v>
      </c>
    </row>
    <row r="18" spans="2:9" ht="45">
      <c r="B18" s="387" t="s">
        <v>0</v>
      </c>
      <c r="C18" s="388"/>
      <c r="D18" s="387" t="s">
        <v>123</v>
      </c>
      <c r="E18" s="388"/>
      <c r="F18" s="387" t="s">
        <v>125</v>
      </c>
      <c r="G18" s="388"/>
      <c r="H18" s="107" t="s">
        <v>430</v>
      </c>
      <c r="I18" s="20" t="s">
        <v>133</v>
      </c>
    </row>
    <row r="19" spans="2:9" ht="12.75">
      <c r="B19" s="383"/>
      <c r="C19" s="384"/>
      <c r="D19" s="383"/>
      <c r="E19" s="384"/>
      <c r="F19" s="383"/>
      <c r="G19" s="384"/>
      <c r="H19" s="22"/>
      <c r="I19" s="21"/>
    </row>
    <row r="20" spans="2:9" ht="12.75">
      <c r="B20" s="383"/>
      <c r="C20" s="384"/>
      <c r="D20" s="383"/>
      <c r="E20" s="384"/>
      <c r="F20" s="383"/>
      <c r="G20" s="384"/>
      <c r="H20" s="22"/>
      <c r="I20" s="21"/>
    </row>
    <row r="22" spans="1:9" ht="45.75" customHeight="1">
      <c r="A22" s="4" t="s">
        <v>163</v>
      </c>
      <c r="D22" s="112"/>
      <c r="E22" s="390" t="s">
        <v>40</v>
      </c>
      <c r="F22" s="390"/>
      <c r="G22" s="112"/>
      <c r="H22" s="266" t="s">
        <v>368</v>
      </c>
      <c r="I22" s="267"/>
    </row>
    <row r="23" spans="1:13" ht="12.75">
      <c r="A23" s="4" t="s">
        <v>447</v>
      </c>
      <c r="B23" s="4"/>
      <c r="C23" s="4"/>
      <c r="D23" s="19"/>
      <c r="E23" s="19"/>
      <c r="F23" s="390" t="s">
        <v>41</v>
      </c>
      <c r="G23" s="390"/>
      <c r="H23" s="51"/>
      <c r="I23" s="52"/>
      <c r="L23" s="42"/>
      <c r="M23" s="42"/>
    </row>
    <row r="24" spans="7:9" ht="12.75">
      <c r="G24" s="19"/>
      <c r="H24" s="17"/>
      <c r="I24" s="19"/>
    </row>
  </sheetData>
  <sheetProtection/>
  <mergeCells count="19">
    <mergeCell ref="H22:I22"/>
    <mergeCell ref="A8:I8"/>
    <mergeCell ref="A9:I9"/>
    <mergeCell ref="F23:G23"/>
    <mergeCell ref="D20:E20"/>
    <mergeCell ref="F20:G20"/>
    <mergeCell ref="D18:E18"/>
    <mergeCell ref="F18:G18"/>
    <mergeCell ref="D19:E19"/>
    <mergeCell ref="E22:F22"/>
    <mergeCell ref="F19:G19"/>
    <mergeCell ref="B15:C15"/>
    <mergeCell ref="B18:C18"/>
    <mergeCell ref="B19:C19"/>
    <mergeCell ref="B20:C20"/>
    <mergeCell ref="B11:C11"/>
    <mergeCell ref="B12:C12"/>
    <mergeCell ref="B13:C13"/>
    <mergeCell ref="B14:C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1.8515625" style="0" customWidth="1"/>
    <col min="2" max="2" width="5.421875" style="0" customWidth="1"/>
    <col min="3" max="3" width="23.421875" style="0" customWidth="1"/>
    <col min="5" max="5" width="12.8515625" style="0" customWidth="1"/>
    <col min="6" max="6" width="13.140625" style="0" customWidth="1"/>
    <col min="7" max="7" width="15.00390625" style="0" customWidth="1"/>
    <col min="8" max="8" width="11.57421875" style="0" customWidth="1"/>
  </cols>
  <sheetData>
    <row r="1" spans="1:2" ht="12.75">
      <c r="A1" s="4" t="s">
        <v>456</v>
      </c>
      <c r="B1" s="4"/>
    </row>
    <row r="2" spans="1:2" ht="12.75">
      <c r="A2" s="4" t="s">
        <v>454</v>
      </c>
      <c r="B2" s="4"/>
    </row>
    <row r="3" spans="1:2" ht="12.75">
      <c r="A3" s="4" t="s">
        <v>328</v>
      </c>
      <c r="B3" s="4"/>
    </row>
    <row r="4" spans="1:2" ht="12.75">
      <c r="A4" s="4" t="s">
        <v>329</v>
      </c>
      <c r="B4" s="4"/>
    </row>
    <row r="5" spans="2:9" ht="12.75">
      <c r="B5" s="4"/>
      <c r="C5" s="4"/>
      <c r="G5" s="77"/>
      <c r="I5" s="4"/>
    </row>
    <row r="6" spans="2:3" ht="12.75">
      <c r="B6" s="4"/>
      <c r="C6" s="4"/>
    </row>
    <row r="8" spans="2:7" ht="12.75">
      <c r="B8" s="389" t="s">
        <v>149</v>
      </c>
      <c r="C8" s="389"/>
      <c r="D8" s="389"/>
      <c r="E8" s="389"/>
      <c r="F8" s="389"/>
      <c r="G8" s="389"/>
    </row>
    <row r="9" spans="2:7" ht="13.5" customHeight="1">
      <c r="B9" s="277" t="s">
        <v>465</v>
      </c>
      <c r="C9" s="412"/>
      <c r="D9" s="412"/>
      <c r="E9" s="412"/>
      <c r="F9" s="412"/>
      <c r="G9" s="412"/>
    </row>
    <row r="11" spans="2:5" ht="12.75">
      <c r="B11" s="37" t="s">
        <v>431</v>
      </c>
      <c r="E11" s="38"/>
    </row>
    <row r="12" spans="2:7" ht="22.5">
      <c r="B12" s="6" t="s">
        <v>150</v>
      </c>
      <c r="C12" s="6" t="s">
        <v>158</v>
      </c>
      <c r="D12" s="6" t="s">
        <v>118</v>
      </c>
      <c r="E12" s="6" t="s">
        <v>151</v>
      </c>
      <c r="F12" s="6" t="s">
        <v>152</v>
      </c>
      <c r="G12" s="107" t="s">
        <v>432</v>
      </c>
    </row>
    <row r="13" spans="2:7" ht="12.75">
      <c r="B13" s="16">
        <v>1</v>
      </c>
      <c r="C13" s="16">
        <v>2</v>
      </c>
      <c r="D13" s="16">
        <v>3</v>
      </c>
      <c r="E13" s="16">
        <v>4</v>
      </c>
      <c r="F13" s="16">
        <v>5</v>
      </c>
      <c r="G13" s="16">
        <v>6</v>
      </c>
    </row>
    <row r="14" spans="2:7" ht="12.75">
      <c r="B14" s="16">
        <v>1</v>
      </c>
      <c r="C14" s="2"/>
      <c r="D14" s="2"/>
      <c r="E14" s="2"/>
      <c r="F14" s="2"/>
      <c r="G14" s="2"/>
    </row>
    <row r="15" spans="2:7" ht="12.75">
      <c r="B15" s="16">
        <v>2</v>
      </c>
      <c r="C15" s="2"/>
      <c r="D15" s="2"/>
      <c r="E15" s="2"/>
      <c r="F15" s="2"/>
      <c r="G15" s="2"/>
    </row>
    <row r="16" spans="2:7" ht="12.75">
      <c r="B16" s="16">
        <v>3</v>
      </c>
      <c r="C16" s="2"/>
      <c r="D16" s="2"/>
      <c r="E16" s="2"/>
      <c r="F16" s="2"/>
      <c r="G16" s="2"/>
    </row>
    <row r="17" spans="2:7" ht="12.75">
      <c r="B17" s="2"/>
      <c r="C17" s="2" t="s">
        <v>57</v>
      </c>
      <c r="D17" s="2"/>
      <c r="E17" s="2"/>
      <c r="F17" s="2"/>
      <c r="G17" s="2"/>
    </row>
    <row r="18" spans="2:7" ht="12.75">
      <c r="B18" s="13"/>
      <c r="C18" s="13"/>
      <c r="D18" s="13"/>
      <c r="E18" s="13"/>
      <c r="F18" s="13"/>
      <c r="G18" s="13"/>
    </row>
    <row r="19" spans="2:7" ht="12.75">
      <c r="B19" s="37" t="s">
        <v>58</v>
      </c>
      <c r="C19" s="77"/>
      <c r="E19" s="410" t="s">
        <v>59</v>
      </c>
      <c r="F19" s="410"/>
      <c r="G19" s="410"/>
    </row>
    <row r="20" spans="2:7" ht="12.75">
      <c r="B20" s="408" t="s">
        <v>433</v>
      </c>
      <c r="C20" s="413"/>
      <c r="D20" s="413"/>
      <c r="E20" s="413"/>
      <c r="F20" s="413"/>
      <c r="G20" s="409"/>
    </row>
    <row r="21" spans="2:7" ht="22.5">
      <c r="B21" s="6" t="s">
        <v>150</v>
      </c>
      <c r="C21" s="107" t="s">
        <v>158</v>
      </c>
      <c r="D21" s="414" t="s">
        <v>434</v>
      </c>
      <c r="E21" s="388"/>
      <c r="F21" s="107" t="s">
        <v>435</v>
      </c>
      <c r="G21" s="6" t="s">
        <v>156</v>
      </c>
    </row>
    <row r="22" spans="2:7" ht="11.25" customHeight="1">
      <c r="B22" s="16">
        <v>1</v>
      </c>
      <c r="C22" s="16">
        <v>2</v>
      </c>
      <c r="D22" s="406">
        <v>3</v>
      </c>
      <c r="E22" s="407"/>
      <c r="F22" s="16">
        <v>4</v>
      </c>
      <c r="G22" s="16">
        <v>5</v>
      </c>
    </row>
    <row r="23" spans="2:7" ht="12.75">
      <c r="B23" s="16">
        <v>1</v>
      </c>
      <c r="C23" s="2"/>
      <c r="D23" s="406"/>
      <c r="E23" s="407"/>
      <c r="F23" s="2"/>
      <c r="G23" s="2"/>
    </row>
    <row r="24" spans="2:7" ht="12.75">
      <c r="B24" s="16">
        <v>2</v>
      </c>
      <c r="C24" s="2"/>
      <c r="D24" s="406"/>
      <c r="E24" s="407"/>
      <c r="F24" s="2"/>
      <c r="G24" s="2"/>
    </row>
    <row r="25" spans="2:7" ht="12.75">
      <c r="B25" s="16">
        <v>3</v>
      </c>
      <c r="C25" s="2"/>
      <c r="D25" s="406"/>
      <c r="E25" s="407"/>
      <c r="F25" s="2"/>
      <c r="G25" s="2"/>
    </row>
    <row r="26" spans="2:7" ht="12.75">
      <c r="B26" s="16">
        <v>4</v>
      </c>
      <c r="C26" s="105" t="s">
        <v>436</v>
      </c>
      <c r="D26" s="406"/>
      <c r="E26" s="407"/>
      <c r="F26" s="2"/>
      <c r="G26" s="2"/>
    </row>
    <row r="27" spans="2:7" ht="12.75">
      <c r="B27" s="408" t="s">
        <v>437</v>
      </c>
      <c r="C27" s="413"/>
      <c r="D27" s="413"/>
      <c r="E27" s="413"/>
      <c r="F27" s="413"/>
      <c r="G27" s="409"/>
    </row>
    <row r="28" spans="2:7" ht="22.5">
      <c r="B28" s="6" t="s">
        <v>150</v>
      </c>
      <c r="C28" s="107" t="s">
        <v>158</v>
      </c>
      <c r="D28" s="387" t="s">
        <v>153</v>
      </c>
      <c r="E28" s="388"/>
      <c r="F28" s="6" t="s">
        <v>154</v>
      </c>
      <c r="G28" s="6" t="s">
        <v>155</v>
      </c>
    </row>
    <row r="29" spans="2:7" ht="13.5" customHeight="1">
      <c r="B29" s="16">
        <v>1</v>
      </c>
      <c r="C29" s="16">
        <v>2</v>
      </c>
      <c r="D29" s="406">
        <v>3</v>
      </c>
      <c r="E29" s="407"/>
      <c r="F29" s="16">
        <v>4</v>
      </c>
      <c r="G29" s="16">
        <v>5</v>
      </c>
    </row>
    <row r="30" spans="2:7" ht="12.75">
      <c r="B30" s="16">
        <v>1</v>
      </c>
      <c r="C30" s="2"/>
      <c r="D30" s="406"/>
      <c r="E30" s="407"/>
      <c r="F30" s="2"/>
      <c r="G30" s="2"/>
    </row>
    <row r="31" spans="2:7" ht="12.75">
      <c r="B31" s="16">
        <v>2</v>
      </c>
      <c r="C31" s="2"/>
      <c r="D31" s="406"/>
      <c r="E31" s="407"/>
      <c r="F31" s="2"/>
      <c r="G31" s="2"/>
    </row>
    <row r="32" spans="2:7" ht="12.75">
      <c r="B32" s="16">
        <v>3</v>
      </c>
      <c r="C32" s="2"/>
      <c r="D32" s="406"/>
      <c r="E32" s="407"/>
      <c r="F32" s="2"/>
      <c r="G32" s="2"/>
    </row>
    <row r="33" spans="2:7" ht="12.75">
      <c r="B33" s="16">
        <v>4</v>
      </c>
      <c r="C33" s="2" t="s">
        <v>157</v>
      </c>
      <c r="D33" s="406"/>
      <c r="E33" s="407"/>
      <c r="F33" s="2"/>
      <c r="G33" s="2"/>
    </row>
    <row r="34" spans="2:7" ht="12.75">
      <c r="B34" s="408" t="s">
        <v>438</v>
      </c>
      <c r="C34" s="409"/>
      <c r="D34" s="383"/>
      <c r="E34" s="384"/>
      <c r="F34" s="1"/>
      <c r="G34" s="1"/>
    </row>
    <row r="36" spans="2:7" ht="12.75">
      <c r="B36" s="37" t="s">
        <v>439</v>
      </c>
      <c r="E36" s="410" t="s">
        <v>469</v>
      </c>
      <c r="F36" s="410"/>
      <c r="G36" s="410"/>
    </row>
    <row r="37" spans="2:8" ht="12.75">
      <c r="B37" s="415" t="s">
        <v>159</v>
      </c>
      <c r="C37" s="416"/>
      <c r="D37" s="417"/>
      <c r="E37" s="411" t="s">
        <v>160</v>
      </c>
      <c r="F37" s="411"/>
      <c r="G37" s="411" t="s">
        <v>161</v>
      </c>
      <c r="H37" s="411"/>
    </row>
    <row r="38" spans="2:8" ht="12.75">
      <c r="B38" s="254" t="s">
        <v>455</v>
      </c>
      <c r="C38" s="255"/>
      <c r="D38" s="256"/>
      <c r="E38" s="8"/>
      <c r="F38" s="8"/>
      <c r="G38" s="254"/>
      <c r="H38" s="256"/>
    </row>
    <row r="39" spans="2:8" ht="12.75">
      <c r="B39" s="398" t="s">
        <v>441</v>
      </c>
      <c r="C39" s="399"/>
      <c r="D39" s="400"/>
      <c r="E39" s="405" t="s">
        <v>470</v>
      </c>
      <c r="F39" s="405"/>
      <c r="G39" s="392" t="s">
        <v>442</v>
      </c>
      <c r="H39" s="393"/>
    </row>
    <row r="40" spans="2:8" ht="12.75">
      <c r="B40" s="392" t="s">
        <v>444</v>
      </c>
      <c r="C40" s="399"/>
      <c r="D40" s="400"/>
      <c r="E40" s="395">
        <v>4000</v>
      </c>
      <c r="F40" s="396"/>
      <c r="G40" s="392" t="s">
        <v>443</v>
      </c>
      <c r="H40" s="393"/>
    </row>
    <row r="41" spans="2:8" ht="12.75">
      <c r="B41" s="392"/>
      <c r="C41" s="399"/>
      <c r="D41" s="400"/>
      <c r="E41" s="405"/>
      <c r="F41" s="405"/>
      <c r="G41" s="392"/>
      <c r="H41" s="393"/>
    </row>
    <row r="42" spans="2:8" ht="12.75">
      <c r="B42" s="392"/>
      <c r="C42" s="394"/>
      <c r="D42" s="393"/>
      <c r="E42" s="395"/>
      <c r="F42" s="396"/>
      <c r="G42" s="392"/>
      <c r="H42" s="393"/>
    </row>
    <row r="43" spans="2:8" ht="12.75">
      <c r="B43" s="120"/>
      <c r="C43" s="121"/>
      <c r="D43" s="122"/>
      <c r="E43" s="395"/>
      <c r="F43" s="396"/>
      <c r="G43" s="392"/>
      <c r="H43" s="393"/>
    </row>
    <row r="44" spans="2:8" ht="12.75">
      <c r="B44" s="398" t="s">
        <v>162</v>
      </c>
      <c r="C44" s="399"/>
      <c r="D44" s="400"/>
      <c r="E44" s="405" t="s">
        <v>471</v>
      </c>
      <c r="F44" s="405"/>
      <c r="G44" s="404"/>
      <c r="H44" s="404"/>
    </row>
    <row r="45" spans="2:8" ht="12.75">
      <c r="B45" s="383"/>
      <c r="C45" s="401"/>
      <c r="D45" s="384"/>
      <c r="E45" s="391"/>
      <c r="F45" s="391"/>
      <c r="G45" s="402"/>
      <c r="H45" s="403"/>
    </row>
    <row r="46" spans="7:8" ht="12.75">
      <c r="G46" s="5" t="s">
        <v>7</v>
      </c>
      <c r="H46" s="5"/>
    </row>
    <row r="47" spans="6:8" ht="12.75">
      <c r="F47" s="4"/>
      <c r="G47" s="113" t="s">
        <v>440</v>
      </c>
      <c r="H47" s="5"/>
    </row>
    <row r="48" spans="2:8" ht="12.75">
      <c r="B48" s="103" t="s">
        <v>163</v>
      </c>
      <c r="D48" s="397" t="s">
        <v>40</v>
      </c>
      <c r="E48" s="397"/>
      <c r="F48" s="118"/>
      <c r="G48" s="119"/>
      <c r="H48" s="119"/>
    </row>
    <row r="49" spans="2:8" ht="12.75">
      <c r="B49" s="4" t="s">
        <v>461</v>
      </c>
      <c r="C49" s="4"/>
      <c r="D49" s="117"/>
      <c r="E49" s="117"/>
      <c r="F49" s="117"/>
      <c r="G49" s="117"/>
      <c r="H49" s="117"/>
    </row>
    <row r="50" spans="3:4" ht="12.75">
      <c r="C50" s="4"/>
      <c r="D50" s="4"/>
    </row>
    <row r="51" spans="2:4" ht="12.75">
      <c r="B51" s="4"/>
      <c r="C51" s="4"/>
      <c r="D51" s="11" t="s">
        <v>8</v>
      </c>
    </row>
  </sheetData>
  <sheetProtection/>
  <mergeCells count="44">
    <mergeCell ref="G42:H42"/>
    <mergeCell ref="D29:E29"/>
    <mergeCell ref="B27:G27"/>
    <mergeCell ref="D28:E28"/>
    <mergeCell ref="E37:F37"/>
    <mergeCell ref="D30:E30"/>
    <mergeCell ref="D31:E31"/>
    <mergeCell ref="G40:H40"/>
    <mergeCell ref="G39:H39"/>
    <mergeCell ref="B37:D37"/>
    <mergeCell ref="G41:H41"/>
    <mergeCell ref="B8:G8"/>
    <mergeCell ref="B9:G9"/>
    <mergeCell ref="E19:G19"/>
    <mergeCell ref="B20:G20"/>
    <mergeCell ref="D21:E21"/>
    <mergeCell ref="B39:D39"/>
    <mergeCell ref="D22:E22"/>
    <mergeCell ref="E36:G36"/>
    <mergeCell ref="D23:E23"/>
    <mergeCell ref="D24:E24"/>
    <mergeCell ref="E39:F39"/>
    <mergeCell ref="D32:E32"/>
    <mergeCell ref="D25:E25"/>
    <mergeCell ref="G37:H37"/>
    <mergeCell ref="B41:D41"/>
    <mergeCell ref="E43:F43"/>
    <mergeCell ref="D33:E33"/>
    <mergeCell ref="B40:D40"/>
    <mergeCell ref="B34:C34"/>
    <mergeCell ref="D26:E26"/>
    <mergeCell ref="D34:E34"/>
    <mergeCell ref="E40:F40"/>
    <mergeCell ref="E41:F41"/>
    <mergeCell ref="E45:F45"/>
    <mergeCell ref="G43:H43"/>
    <mergeCell ref="B42:D42"/>
    <mergeCell ref="E42:F42"/>
    <mergeCell ref="D48:E48"/>
    <mergeCell ref="B44:D44"/>
    <mergeCell ref="B45:D45"/>
    <mergeCell ref="G45:H45"/>
    <mergeCell ref="G44:H44"/>
    <mergeCell ref="E44:F4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D36" sqref="D36"/>
    </sheetView>
  </sheetViews>
  <sheetFormatPr defaultColWidth="9.140625" defaultRowHeight="12.75"/>
  <cols>
    <col min="2" max="2" width="49.57421875" style="0" customWidth="1"/>
    <col min="4" max="4" width="12.140625" style="0" customWidth="1"/>
    <col min="5" max="5" width="12.00390625" style="0" customWidth="1"/>
  </cols>
  <sheetData>
    <row r="1" spans="1:2" ht="12.75">
      <c r="A1" s="4" t="s">
        <v>456</v>
      </c>
      <c r="B1" s="4"/>
    </row>
    <row r="2" spans="1:2" ht="12.75">
      <c r="A2" s="4" t="s">
        <v>454</v>
      </c>
      <c r="B2" s="4"/>
    </row>
    <row r="3" spans="1:2" ht="12.75">
      <c r="A3" s="4" t="s">
        <v>328</v>
      </c>
      <c r="B3" s="4"/>
    </row>
    <row r="4" spans="1:2" ht="12.75">
      <c r="A4" s="4" t="s">
        <v>329</v>
      </c>
      <c r="B4" s="4"/>
    </row>
    <row r="5" spans="2:3" ht="12.75">
      <c r="B5" s="4"/>
      <c r="C5" s="4"/>
    </row>
    <row r="6" spans="2:3" ht="12.75">
      <c r="B6" s="4"/>
      <c r="C6" s="4"/>
    </row>
    <row r="7" spans="1:5" ht="12.75">
      <c r="A7" s="263" t="s">
        <v>165</v>
      </c>
      <c r="B7" s="263"/>
      <c r="C7" s="263"/>
      <c r="D7" s="263"/>
      <c r="E7" s="263"/>
    </row>
    <row r="8" spans="1:5" ht="14.25" customHeight="1">
      <c r="A8" s="264" t="s">
        <v>166</v>
      </c>
      <c r="B8" s="264"/>
      <c r="C8" s="264"/>
      <c r="D8" s="264"/>
      <c r="E8" s="264"/>
    </row>
    <row r="9" spans="1:5" ht="14.25" customHeight="1">
      <c r="A9" s="264" t="s">
        <v>458</v>
      </c>
      <c r="B9" s="264"/>
      <c r="C9" s="264"/>
      <c r="D9" s="264"/>
      <c r="E9" s="264"/>
    </row>
    <row r="10" ht="12.75">
      <c r="E10" s="4" t="s">
        <v>9</v>
      </c>
    </row>
    <row r="11" spans="1:5" ht="33.75">
      <c r="A11" s="107" t="s">
        <v>369</v>
      </c>
      <c r="B11" s="107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5</v>
      </c>
      <c r="E12" s="7">
        <v>6</v>
      </c>
    </row>
    <row r="13" spans="1:5" ht="12.75">
      <c r="A13" s="56"/>
      <c r="B13" s="26" t="s">
        <v>220</v>
      </c>
      <c r="C13" s="7">
        <v>201</v>
      </c>
      <c r="D13" s="39"/>
      <c r="E13" s="88"/>
    </row>
    <row r="14" spans="1:5" ht="12.75">
      <c r="A14" s="6"/>
      <c r="B14" s="26" t="s">
        <v>378</v>
      </c>
      <c r="C14" s="9" t="s">
        <v>60</v>
      </c>
      <c r="D14" s="29">
        <f>SUM(D15+D16+D17+D18)</f>
        <v>24072</v>
      </c>
      <c r="E14" s="29">
        <f>SUM(E15:E18)</f>
        <v>0</v>
      </c>
    </row>
    <row r="15" spans="1:8" ht="12.75">
      <c r="A15" s="6">
        <v>700</v>
      </c>
      <c r="B15" s="2" t="s">
        <v>167</v>
      </c>
      <c r="C15" s="9" t="s">
        <v>61</v>
      </c>
      <c r="D15" s="40"/>
      <c r="E15" s="40"/>
      <c r="H15" s="36"/>
    </row>
    <row r="16" spans="1:5" ht="12.75">
      <c r="A16" s="6">
        <v>701</v>
      </c>
      <c r="B16" s="108" t="s">
        <v>370</v>
      </c>
      <c r="C16" s="9" t="s">
        <v>62</v>
      </c>
      <c r="D16" s="40">
        <f>23877+195</f>
        <v>24072</v>
      </c>
      <c r="E16" s="40"/>
    </row>
    <row r="17" spans="1:5" ht="15.75" customHeight="1">
      <c r="A17" s="6">
        <v>702</v>
      </c>
      <c r="B17" s="108" t="s">
        <v>371</v>
      </c>
      <c r="C17" s="106" t="s">
        <v>63</v>
      </c>
      <c r="D17" s="40"/>
      <c r="E17" s="40"/>
    </row>
    <row r="18" spans="1:5" ht="12.75">
      <c r="A18" s="6">
        <v>709</v>
      </c>
      <c r="B18" s="53" t="s">
        <v>168</v>
      </c>
      <c r="C18" s="9" t="s">
        <v>64</v>
      </c>
      <c r="D18" s="40"/>
      <c r="E18" s="40"/>
    </row>
    <row r="19" spans="1:5" ht="12.75">
      <c r="A19" s="6"/>
      <c r="B19" s="54" t="s">
        <v>372</v>
      </c>
      <c r="C19" s="9" t="s">
        <v>65</v>
      </c>
      <c r="D19" s="40">
        <f>D20+D21</f>
        <v>9939</v>
      </c>
      <c r="E19" s="40">
        <f>SUM(E20:E22)</f>
        <v>0</v>
      </c>
    </row>
    <row r="20" spans="1:5" ht="12.75">
      <c r="A20" s="6">
        <v>710</v>
      </c>
      <c r="B20" s="59" t="s">
        <v>169</v>
      </c>
      <c r="C20" s="9" t="s">
        <v>66</v>
      </c>
      <c r="D20" s="29">
        <v>9939</v>
      </c>
      <c r="E20" s="29"/>
    </row>
    <row r="21" spans="1:5" ht="12.75">
      <c r="A21" s="6">
        <v>711</v>
      </c>
      <c r="B21" s="3" t="s">
        <v>170</v>
      </c>
      <c r="C21" s="9" t="s">
        <v>67</v>
      </c>
      <c r="D21" s="29"/>
      <c r="E21" s="29"/>
    </row>
    <row r="22" spans="1:5" ht="12.75" customHeight="1">
      <c r="A22" s="6">
        <v>719</v>
      </c>
      <c r="B22" s="109" t="s">
        <v>373</v>
      </c>
      <c r="C22" s="106" t="s">
        <v>68</v>
      </c>
      <c r="D22" s="40"/>
      <c r="E22" s="40"/>
    </row>
    <row r="23" spans="1:5" ht="12.75">
      <c r="A23" s="57">
        <v>73</v>
      </c>
      <c r="B23" s="26" t="s">
        <v>377</v>
      </c>
      <c r="C23" s="106" t="s">
        <v>69</v>
      </c>
      <c r="D23" s="40">
        <f>SUM(D24+D25+D26+D27+D28+D29+D30)</f>
        <v>147584</v>
      </c>
      <c r="E23" s="40">
        <f>SUM(E24:E30)</f>
        <v>0</v>
      </c>
    </row>
    <row r="24" spans="1:5" ht="12.75">
      <c r="A24" s="6">
        <v>600</v>
      </c>
      <c r="B24" s="2" t="s">
        <v>171</v>
      </c>
      <c r="C24" s="106" t="s">
        <v>70</v>
      </c>
      <c r="D24" s="40">
        <v>135847</v>
      </c>
      <c r="E24" s="40"/>
    </row>
    <row r="25" spans="1:5" ht="12.75">
      <c r="A25" s="6">
        <v>601</v>
      </c>
      <c r="B25" s="2" t="s">
        <v>172</v>
      </c>
      <c r="C25" s="106" t="s">
        <v>71</v>
      </c>
      <c r="D25" s="40">
        <v>1583</v>
      </c>
      <c r="E25" s="40"/>
    </row>
    <row r="26" spans="1:5" ht="12.75">
      <c r="A26" s="6">
        <v>602</v>
      </c>
      <c r="B26" s="53" t="s">
        <v>173</v>
      </c>
      <c r="C26" s="106" t="s">
        <v>72</v>
      </c>
      <c r="D26" s="40"/>
      <c r="E26" s="40"/>
    </row>
    <row r="27" spans="1:5" ht="12.75">
      <c r="A27" s="6">
        <v>603</v>
      </c>
      <c r="B27" s="2" t="s">
        <v>174</v>
      </c>
      <c r="C27" s="106" t="s">
        <v>73</v>
      </c>
      <c r="D27" s="40"/>
      <c r="E27" s="40"/>
    </row>
    <row r="28" spans="1:5" ht="12.75">
      <c r="A28" s="6">
        <v>605</v>
      </c>
      <c r="B28" s="53" t="s">
        <v>175</v>
      </c>
      <c r="C28" s="106" t="s">
        <v>74</v>
      </c>
      <c r="D28" s="40">
        <v>7044</v>
      </c>
      <c r="E28" s="40"/>
    </row>
    <row r="29" spans="1:5" ht="12.75">
      <c r="A29" s="6">
        <v>607</v>
      </c>
      <c r="B29" s="53" t="s">
        <v>176</v>
      </c>
      <c r="C29" s="106" t="s">
        <v>75</v>
      </c>
      <c r="D29" s="40"/>
      <c r="E29" s="40"/>
    </row>
    <row r="30" spans="1:5" ht="22.5">
      <c r="A30" s="6" t="s">
        <v>178</v>
      </c>
      <c r="B30" s="53" t="s">
        <v>177</v>
      </c>
      <c r="C30" s="106" t="s">
        <v>76</v>
      </c>
      <c r="D30" s="40">
        <f>496+2614</f>
        <v>3110</v>
      </c>
      <c r="E30" s="40"/>
    </row>
    <row r="31" spans="1:5" ht="12.75">
      <c r="A31" s="6"/>
      <c r="B31" s="26" t="s">
        <v>374</v>
      </c>
      <c r="C31" s="106" t="s">
        <v>77</v>
      </c>
      <c r="D31" s="29">
        <f>SUM(D32+D33+D34)</f>
        <v>0</v>
      </c>
      <c r="E31" s="29">
        <f>SUM(E32:E34)</f>
        <v>0</v>
      </c>
    </row>
    <row r="32" spans="1:5" ht="12.75">
      <c r="A32" s="6">
        <v>610</v>
      </c>
      <c r="B32" s="2" t="s">
        <v>179</v>
      </c>
      <c r="C32" s="106" t="s">
        <v>78</v>
      </c>
      <c r="D32" s="29"/>
      <c r="E32" s="29"/>
    </row>
    <row r="33" spans="1:5" ht="12.75">
      <c r="A33" s="6">
        <v>611</v>
      </c>
      <c r="B33" s="105" t="s">
        <v>375</v>
      </c>
      <c r="C33" s="106" t="s">
        <v>79</v>
      </c>
      <c r="D33" s="29"/>
      <c r="E33" s="29"/>
    </row>
    <row r="34" spans="1:5" ht="12.75">
      <c r="A34" s="6">
        <v>619</v>
      </c>
      <c r="B34" s="105" t="s">
        <v>376</v>
      </c>
      <c r="C34" s="106" t="s">
        <v>80</v>
      </c>
      <c r="D34" s="29"/>
      <c r="E34" s="29"/>
    </row>
    <row r="35" spans="1:5" ht="22.5">
      <c r="A35" s="6"/>
      <c r="B35" s="44" t="s">
        <v>379</v>
      </c>
      <c r="C35" s="106" t="s">
        <v>81</v>
      </c>
      <c r="D35" s="29"/>
      <c r="E35" s="29"/>
    </row>
    <row r="36" spans="1:5" ht="12.75">
      <c r="A36" s="6"/>
      <c r="B36" s="105" t="s">
        <v>380</v>
      </c>
      <c r="C36" s="106" t="s">
        <v>82</v>
      </c>
      <c r="D36" s="29">
        <f>D23-D14-D19</f>
        <v>113573</v>
      </c>
      <c r="E36" s="29">
        <f>SUM(E23+E31-E14)</f>
        <v>0</v>
      </c>
    </row>
    <row r="37" spans="1:5" ht="12.75">
      <c r="A37" s="6"/>
      <c r="B37" s="26" t="s">
        <v>381</v>
      </c>
      <c r="C37" s="106" t="s">
        <v>83</v>
      </c>
      <c r="D37" s="29"/>
      <c r="E37" s="29">
        <f>SUM(E38+E39)</f>
        <v>0</v>
      </c>
    </row>
    <row r="38" spans="1:5" ht="12.75">
      <c r="A38" s="6">
        <v>730</v>
      </c>
      <c r="B38" s="2" t="s">
        <v>180</v>
      </c>
      <c r="C38" s="106" t="s">
        <v>84</v>
      </c>
      <c r="D38" s="29"/>
      <c r="E38" s="29"/>
    </row>
    <row r="39" spans="1:5" ht="12.75">
      <c r="A39" s="6">
        <v>731</v>
      </c>
      <c r="B39" s="3" t="s">
        <v>181</v>
      </c>
      <c r="C39" s="106" t="s">
        <v>85</v>
      </c>
      <c r="D39" s="29"/>
      <c r="E39" s="29"/>
    </row>
    <row r="40" spans="1:5" ht="12.75">
      <c r="A40" s="6"/>
      <c r="B40" s="26" t="s">
        <v>382</v>
      </c>
      <c r="C40" s="106" t="s">
        <v>86</v>
      </c>
      <c r="D40" s="29"/>
      <c r="E40" s="29">
        <f>E41+E42</f>
        <v>0</v>
      </c>
    </row>
    <row r="41" spans="1:5" ht="12.75">
      <c r="A41" s="6">
        <v>630</v>
      </c>
      <c r="B41" s="2" t="s">
        <v>182</v>
      </c>
      <c r="C41" s="106" t="s">
        <v>87</v>
      </c>
      <c r="D41" s="29"/>
      <c r="E41" s="29"/>
    </row>
    <row r="42" spans="1:5" ht="12.75">
      <c r="A42" s="58">
        <v>631</v>
      </c>
      <c r="B42" s="2" t="s">
        <v>183</v>
      </c>
      <c r="C42" s="106" t="s">
        <v>88</v>
      </c>
      <c r="D42" s="29"/>
      <c r="E42" s="29"/>
    </row>
    <row r="43" spans="1:5" ht="33.75" customHeight="1">
      <c r="A43" s="6"/>
      <c r="B43" s="44" t="s">
        <v>383</v>
      </c>
      <c r="C43" s="106" t="s">
        <v>89</v>
      </c>
      <c r="D43" s="48">
        <f>D35</f>
        <v>0</v>
      </c>
      <c r="E43" s="48">
        <f>E35</f>
        <v>0</v>
      </c>
    </row>
    <row r="44" spans="1:5" ht="22.5">
      <c r="A44" s="6"/>
      <c r="B44" s="108" t="s">
        <v>384</v>
      </c>
      <c r="C44" s="106" t="s">
        <v>90</v>
      </c>
      <c r="D44" s="48">
        <f>D36</f>
        <v>113573</v>
      </c>
      <c r="E44" s="48">
        <f>E36-E37</f>
        <v>0</v>
      </c>
    </row>
    <row r="45" spans="1:5" ht="12.75">
      <c r="A45" s="6"/>
      <c r="B45" s="26" t="s">
        <v>184</v>
      </c>
      <c r="C45" s="106" t="s">
        <v>196</v>
      </c>
      <c r="D45" s="48"/>
      <c r="E45" s="48"/>
    </row>
    <row r="46" spans="1:5" ht="12.75">
      <c r="A46" s="6">
        <v>821</v>
      </c>
      <c r="B46" s="2" t="s">
        <v>185</v>
      </c>
      <c r="C46" s="106" t="s">
        <v>197</v>
      </c>
      <c r="D46" s="29"/>
      <c r="E46" s="29"/>
    </row>
    <row r="47" spans="1:5" ht="12.75">
      <c r="A47" s="6" t="s">
        <v>186</v>
      </c>
      <c r="B47" s="2" t="s">
        <v>187</v>
      </c>
      <c r="C47" s="106" t="s">
        <v>198</v>
      </c>
      <c r="D47" s="29"/>
      <c r="E47" s="29"/>
    </row>
    <row r="48" spans="1:5" ht="12.75">
      <c r="A48" s="6" t="s">
        <v>186</v>
      </c>
      <c r="B48" s="2" t="s">
        <v>188</v>
      </c>
      <c r="C48" s="106" t="s">
        <v>199</v>
      </c>
      <c r="D48" s="29"/>
      <c r="E48" s="29"/>
    </row>
    <row r="49" spans="1:5" ht="27.75" customHeight="1">
      <c r="A49" s="6"/>
      <c r="B49" s="44" t="s">
        <v>385</v>
      </c>
      <c r="C49" s="106" t="s">
        <v>200</v>
      </c>
      <c r="D49" s="29">
        <f>D43</f>
        <v>0</v>
      </c>
      <c r="E49" s="29">
        <f>E43</f>
        <v>0</v>
      </c>
    </row>
    <row r="50" spans="1:5" ht="12.75">
      <c r="A50" s="6"/>
      <c r="B50" s="105" t="s">
        <v>386</v>
      </c>
      <c r="C50" s="106" t="s">
        <v>201</v>
      </c>
      <c r="D50" s="29">
        <f>D44</f>
        <v>113573</v>
      </c>
      <c r="E50" s="29">
        <f>E44</f>
        <v>0</v>
      </c>
    </row>
    <row r="51" spans="1:5" ht="22.5">
      <c r="A51" s="6"/>
      <c r="B51" s="44" t="s">
        <v>387</v>
      </c>
      <c r="C51" s="106" t="s">
        <v>202</v>
      </c>
      <c r="D51" s="29">
        <f>SUM(D52+D53+D54+D55+D56)</f>
        <v>1365853</v>
      </c>
      <c r="E51" s="29">
        <f>SUM(E52:E56)</f>
        <v>0</v>
      </c>
    </row>
    <row r="52" spans="1:5" ht="12.75">
      <c r="A52" s="6">
        <v>720</v>
      </c>
      <c r="B52" s="2" t="s">
        <v>189</v>
      </c>
      <c r="C52" s="106" t="s">
        <v>203</v>
      </c>
      <c r="D52" s="29">
        <v>1365853</v>
      </c>
      <c r="E52" s="29"/>
    </row>
    <row r="53" spans="1:5" ht="22.5">
      <c r="A53" s="6">
        <v>721</v>
      </c>
      <c r="B53" s="55" t="s">
        <v>190</v>
      </c>
      <c r="C53" s="106" t="s">
        <v>204</v>
      </c>
      <c r="D53" s="29"/>
      <c r="E53" s="29"/>
    </row>
    <row r="54" spans="1:5" ht="22.5">
      <c r="A54" s="6">
        <v>722</v>
      </c>
      <c r="B54" s="55" t="s">
        <v>191</v>
      </c>
      <c r="C54" s="106" t="s">
        <v>205</v>
      </c>
      <c r="D54" s="29"/>
      <c r="E54" s="29"/>
    </row>
    <row r="55" spans="1:5" ht="12.75">
      <c r="A55" s="58">
        <v>723</v>
      </c>
      <c r="B55" s="55" t="s">
        <v>388</v>
      </c>
      <c r="C55" s="106" t="s">
        <v>206</v>
      </c>
      <c r="D55" s="29"/>
      <c r="E55" s="29"/>
    </row>
    <row r="56" spans="1:5" ht="12.75">
      <c r="A56" s="6">
        <v>729</v>
      </c>
      <c r="B56" s="105" t="s">
        <v>389</v>
      </c>
      <c r="C56" s="106" t="s">
        <v>207</v>
      </c>
      <c r="D56" s="29"/>
      <c r="E56" s="29"/>
    </row>
    <row r="57" spans="1:5" ht="12.75">
      <c r="A57" s="6"/>
      <c r="B57" s="44" t="s">
        <v>390</v>
      </c>
      <c r="C57" s="106" t="s">
        <v>208</v>
      </c>
      <c r="D57" s="29">
        <f>SUM(D58+D59+D60+D61+D62)</f>
        <v>1691011</v>
      </c>
      <c r="E57" s="29">
        <f>SUM(E58:E62)</f>
        <v>0</v>
      </c>
    </row>
    <row r="58" spans="1:5" ht="12.75">
      <c r="A58" s="6">
        <v>620</v>
      </c>
      <c r="B58" s="55" t="s">
        <v>192</v>
      </c>
      <c r="C58" s="106" t="s">
        <v>209</v>
      </c>
      <c r="D58" s="29">
        <v>1691011</v>
      </c>
      <c r="E58" s="29"/>
    </row>
    <row r="59" spans="1:5" ht="22.5">
      <c r="A59" s="58">
        <v>621</v>
      </c>
      <c r="B59" s="55" t="s">
        <v>193</v>
      </c>
      <c r="C59" s="106" t="s">
        <v>210</v>
      </c>
      <c r="D59" s="29"/>
      <c r="E59" s="29"/>
    </row>
    <row r="60" spans="1:5" ht="22.5">
      <c r="A60" s="6">
        <v>622</v>
      </c>
      <c r="B60" s="55" t="s">
        <v>391</v>
      </c>
      <c r="C60" s="106" t="s">
        <v>211</v>
      </c>
      <c r="D60" s="29"/>
      <c r="E60" s="29"/>
    </row>
    <row r="61" spans="1:5" ht="12.75">
      <c r="A61" s="6">
        <v>623</v>
      </c>
      <c r="B61" s="55" t="s">
        <v>392</v>
      </c>
      <c r="C61" s="106" t="s">
        <v>212</v>
      </c>
      <c r="D61" s="29"/>
      <c r="E61" s="29"/>
    </row>
    <row r="62" spans="1:5" ht="12.75">
      <c r="A62" s="6">
        <v>629</v>
      </c>
      <c r="B62" s="55" t="s">
        <v>393</v>
      </c>
      <c r="C62" s="106" t="s">
        <v>213</v>
      </c>
      <c r="D62" s="29"/>
      <c r="E62" s="29"/>
    </row>
    <row r="63" spans="1:5" ht="22.5">
      <c r="A63" s="58"/>
      <c r="B63" s="44" t="s">
        <v>394</v>
      </c>
      <c r="C63" s="106" t="s">
        <v>214</v>
      </c>
      <c r="D63" s="29"/>
      <c r="E63" s="29"/>
    </row>
    <row r="64" spans="1:5" ht="12.75">
      <c r="A64" s="6"/>
      <c r="B64" s="55" t="s">
        <v>395</v>
      </c>
      <c r="C64" s="106" t="s">
        <v>215</v>
      </c>
      <c r="D64" s="29">
        <f>SUM(D57-D51)</f>
        <v>325158</v>
      </c>
      <c r="E64" s="29">
        <f>E57-E51</f>
        <v>0</v>
      </c>
    </row>
    <row r="65" spans="1:5" ht="33.75">
      <c r="A65" s="6"/>
      <c r="B65" s="44" t="s">
        <v>396</v>
      </c>
      <c r="C65" s="106" t="s">
        <v>216</v>
      </c>
      <c r="D65" s="29"/>
      <c r="E65" s="29"/>
    </row>
    <row r="66" spans="1:5" ht="12.75">
      <c r="A66" s="6"/>
      <c r="B66" s="55" t="s">
        <v>397</v>
      </c>
      <c r="C66" s="106" t="s">
        <v>217</v>
      </c>
      <c r="D66" s="29">
        <f>D64+D50</f>
        <v>438731</v>
      </c>
      <c r="E66" s="29">
        <f>SUM(E50+E64)</f>
        <v>0</v>
      </c>
    </row>
    <row r="67" spans="1:5" ht="12.75">
      <c r="A67" s="6"/>
      <c r="B67" s="55" t="s">
        <v>194</v>
      </c>
      <c r="C67" s="106" t="s">
        <v>218</v>
      </c>
      <c r="D67" s="29">
        <f>SUM(D49/'bilans stanja'!E77)</f>
        <v>0</v>
      </c>
      <c r="E67" s="29"/>
    </row>
    <row r="68" spans="1:5" ht="12.75">
      <c r="A68" s="58"/>
      <c r="B68" s="55" t="s">
        <v>195</v>
      </c>
      <c r="C68" s="106" t="s">
        <v>219</v>
      </c>
      <c r="D68" s="29">
        <v>0</v>
      </c>
      <c r="E68" s="29"/>
    </row>
    <row r="69" spans="5:10" ht="12.75">
      <c r="E69" s="46"/>
      <c r="F69" s="4"/>
      <c r="G69" s="4"/>
      <c r="H69" s="4"/>
      <c r="I69" s="4"/>
      <c r="J69" s="4"/>
    </row>
    <row r="70" spans="1:10" ht="26.25" customHeight="1">
      <c r="A70" s="4" t="s">
        <v>163</v>
      </c>
      <c r="B70" s="265" t="s">
        <v>164</v>
      </c>
      <c r="C70" s="265"/>
      <c r="D70" s="266" t="s">
        <v>368</v>
      </c>
      <c r="E70" s="267"/>
      <c r="F70" s="4"/>
      <c r="G70" s="4"/>
      <c r="H70" s="4"/>
      <c r="I70" s="4"/>
      <c r="J70" s="4"/>
    </row>
    <row r="71" spans="1:10" ht="12.75">
      <c r="A71" s="4" t="s">
        <v>459</v>
      </c>
      <c r="F71" s="4"/>
      <c r="G71" s="4"/>
      <c r="H71" s="4"/>
      <c r="I71" s="4"/>
      <c r="J71" s="4"/>
    </row>
    <row r="72" spans="4:10" ht="12.75">
      <c r="D72" s="51"/>
      <c r="E72" s="52"/>
      <c r="F72" s="4"/>
      <c r="G72" s="4"/>
      <c r="H72" s="4"/>
      <c r="I72" s="4"/>
      <c r="J72" s="4"/>
    </row>
    <row r="73" spans="4:10" ht="12.75">
      <c r="D73" s="45"/>
      <c r="E73" s="46"/>
      <c r="F73" s="4"/>
      <c r="G73" s="4"/>
      <c r="H73" s="4"/>
      <c r="I73" s="4"/>
      <c r="J73" s="4"/>
    </row>
    <row r="77" ht="12.75">
      <c r="D77" s="70"/>
    </row>
    <row r="78" ht="12.75">
      <c r="D78" s="70"/>
    </row>
    <row r="79" ht="12.75">
      <c r="D79" s="70"/>
    </row>
    <row r="80" ht="12.75">
      <c r="D80" s="70"/>
    </row>
  </sheetData>
  <sheetProtection/>
  <mergeCells count="5">
    <mergeCell ref="B70:C70"/>
    <mergeCell ref="D70:E70"/>
    <mergeCell ref="A7:E7"/>
    <mergeCell ref="A8:E8"/>
    <mergeCell ref="A9:E9"/>
  </mergeCells>
  <printOptions horizontalCentered="1"/>
  <pageMargins left="0.15748031496062992" right="0.11811023622047245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H33" sqref="H33"/>
    </sheetView>
  </sheetViews>
  <sheetFormatPr defaultColWidth="9.140625" defaultRowHeight="12.75"/>
  <cols>
    <col min="1" max="1" width="5.140625" style="0" customWidth="1"/>
    <col min="2" max="2" width="57.8515625" style="0" customWidth="1"/>
    <col min="3" max="3" width="4.28125" style="0" customWidth="1"/>
    <col min="4" max="4" width="10.140625" style="0" customWidth="1"/>
    <col min="5" max="5" width="10.421875" style="0" customWidth="1"/>
    <col min="7" max="7" width="11.140625" style="0" bestFit="1" customWidth="1"/>
    <col min="8" max="8" width="10.7109375" style="0" bestFit="1" customWidth="1"/>
    <col min="9" max="10" width="10.00390625" style="0" bestFit="1" customWidth="1"/>
  </cols>
  <sheetData>
    <row r="1" spans="1:2" ht="12.75">
      <c r="A1" s="4" t="s">
        <v>456</v>
      </c>
      <c r="B1" s="4"/>
    </row>
    <row r="2" spans="1:2" ht="12.75">
      <c r="A2" s="4" t="s">
        <v>454</v>
      </c>
      <c r="B2" s="4"/>
    </row>
    <row r="3" spans="1:2" ht="12.75">
      <c r="A3" s="4" t="s">
        <v>328</v>
      </c>
      <c r="B3" s="4"/>
    </row>
    <row r="4" spans="1:2" ht="12.75">
      <c r="A4" s="4" t="s">
        <v>329</v>
      </c>
      <c r="B4" s="4"/>
    </row>
    <row r="5" spans="2:3" ht="12.75">
      <c r="B5" s="4"/>
      <c r="C5" s="4"/>
    </row>
    <row r="6" spans="2:3" ht="12.75">
      <c r="B6" s="4"/>
      <c r="C6" s="4"/>
    </row>
    <row r="8" spans="1:5" ht="12.75">
      <c r="A8" s="263" t="s">
        <v>11</v>
      </c>
      <c r="B8" s="263"/>
      <c r="C8" s="263"/>
      <c r="D8" s="263"/>
      <c r="E8" s="263"/>
    </row>
    <row r="9" spans="1:5" ht="12.75">
      <c r="A9" s="263" t="s">
        <v>460</v>
      </c>
      <c r="B9" s="263"/>
      <c r="C9" s="263"/>
      <c r="D9" s="263"/>
      <c r="E9" s="263"/>
    </row>
    <row r="10" ht="12.75">
      <c r="E10" s="4" t="s">
        <v>9</v>
      </c>
    </row>
    <row r="11" spans="1:5" ht="22.5">
      <c r="A11" s="6" t="s">
        <v>91</v>
      </c>
      <c r="B11" s="6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4</v>
      </c>
      <c r="E12" s="7">
        <v>5</v>
      </c>
    </row>
    <row r="13" spans="1:5" ht="12.75">
      <c r="A13" s="7">
        <v>1</v>
      </c>
      <c r="B13" s="26" t="s">
        <v>12</v>
      </c>
      <c r="C13" s="7">
        <v>301</v>
      </c>
      <c r="D13" s="39">
        <f>SUM(D14+D15+D16)</f>
        <v>-327852</v>
      </c>
      <c r="E13" s="39">
        <f>SUM(E14:E17)</f>
        <v>0</v>
      </c>
    </row>
    <row r="14" spans="1:5" ht="12.75">
      <c r="A14" s="7">
        <v>2</v>
      </c>
      <c r="B14" s="2" t="s">
        <v>10</v>
      </c>
      <c r="C14" s="7">
        <v>302</v>
      </c>
      <c r="D14" s="29">
        <v>-113573</v>
      </c>
      <c r="E14" s="29"/>
    </row>
    <row r="15" spans="1:7" ht="12.75">
      <c r="A15" s="7">
        <v>3</v>
      </c>
      <c r="B15" s="2" t="s">
        <v>92</v>
      </c>
      <c r="C15" s="7">
        <v>303</v>
      </c>
      <c r="D15" s="29">
        <v>-325870</v>
      </c>
      <c r="E15" s="29"/>
      <c r="G15" s="32"/>
    </row>
    <row r="16" spans="1:5" ht="12.75">
      <c r="A16" s="7">
        <v>4</v>
      </c>
      <c r="B16" s="3" t="s">
        <v>93</v>
      </c>
      <c r="C16" s="7">
        <v>304</v>
      </c>
      <c r="D16" s="29">
        <v>111591</v>
      </c>
      <c r="E16" s="29"/>
    </row>
    <row r="17" spans="1:5" ht="12.75">
      <c r="A17" s="7">
        <v>5</v>
      </c>
      <c r="B17" s="110" t="s">
        <v>398</v>
      </c>
      <c r="C17" s="7">
        <v>305</v>
      </c>
      <c r="D17" s="29"/>
      <c r="E17" s="29">
        <v>0</v>
      </c>
    </row>
    <row r="18" spans="1:5" ht="22.5">
      <c r="A18" s="7">
        <v>6</v>
      </c>
      <c r="B18" s="111" t="s">
        <v>399</v>
      </c>
      <c r="C18" s="7">
        <v>306</v>
      </c>
      <c r="D18" s="29"/>
      <c r="E18" s="29"/>
    </row>
    <row r="19" spans="1:8" ht="22.5">
      <c r="A19" s="7">
        <v>7</v>
      </c>
      <c r="B19" s="27" t="s">
        <v>400</v>
      </c>
      <c r="C19" s="7">
        <v>307</v>
      </c>
      <c r="D19" s="29"/>
      <c r="E19" s="29">
        <f>E20-E21</f>
        <v>0</v>
      </c>
      <c r="G19" s="32"/>
      <c r="H19" s="32"/>
    </row>
    <row r="20" spans="1:5" ht="12.75">
      <c r="A20" s="7">
        <v>8</v>
      </c>
      <c r="B20" s="105" t="s">
        <v>401</v>
      </c>
      <c r="C20" s="7">
        <v>308</v>
      </c>
      <c r="D20" s="29"/>
      <c r="E20" s="29">
        <v>0</v>
      </c>
    </row>
    <row r="21" spans="1:5" ht="12.75">
      <c r="A21" s="7">
        <v>9</v>
      </c>
      <c r="B21" s="2" t="s">
        <v>94</v>
      </c>
      <c r="C21" s="7">
        <v>309</v>
      </c>
      <c r="D21" s="29"/>
      <c r="E21" s="29">
        <v>0</v>
      </c>
    </row>
    <row r="22" spans="1:5" ht="22.5">
      <c r="A22" s="7"/>
      <c r="B22" s="249" t="s">
        <v>448</v>
      </c>
      <c r="C22" s="7"/>
      <c r="D22" s="29"/>
      <c r="E22" s="29"/>
    </row>
    <row r="23" spans="1:5" ht="15.75" customHeight="1">
      <c r="A23" s="7"/>
      <c r="B23" s="250" t="s">
        <v>449</v>
      </c>
      <c r="C23" s="7"/>
      <c r="D23" s="29"/>
      <c r="E23" s="29"/>
    </row>
    <row r="24" spans="1:5" ht="15" customHeight="1">
      <c r="A24" s="7"/>
      <c r="B24" s="250" t="s">
        <v>450</v>
      </c>
      <c r="C24" s="7"/>
      <c r="D24" s="29"/>
      <c r="E24" s="29"/>
    </row>
    <row r="25" spans="1:5" ht="12.75">
      <c r="A25" s="7">
        <v>10</v>
      </c>
      <c r="B25" s="105" t="s">
        <v>402</v>
      </c>
      <c r="C25" s="7">
        <v>310</v>
      </c>
      <c r="D25" s="29"/>
      <c r="E25" s="29"/>
    </row>
    <row r="26" spans="1:5" ht="12.75">
      <c r="A26" s="7">
        <v>11</v>
      </c>
      <c r="B26" s="26" t="s">
        <v>403</v>
      </c>
      <c r="C26" s="7">
        <v>311</v>
      </c>
      <c r="D26" s="29">
        <f>SUM(D13)</f>
        <v>-327852</v>
      </c>
      <c r="E26" s="29">
        <f>E13+E20-E21</f>
        <v>0</v>
      </c>
    </row>
    <row r="27" spans="1:5" ht="12.75">
      <c r="A27" s="7">
        <v>12</v>
      </c>
      <c r="B27" s="26" t="s">
        <v>95</v>
      </c>
      <c r="C27" s="7">
        <v>312</v>
      </c>
      <c r="D27" s="29"/>
      <c r="E27" s="29"/>
    </row>
    <row r="28" spans="1:8" ht="12.75">
      <c r="A28" s="7">
        <v>13</v>
      </c>
      <c r="B28" s="2" t="s">
        <v>96</v>
      </c>
      <c r="C28" s="7">
        <v>313</v>
      </c>
      <c r="D28" s="29">
        <f>'bilans stanja'!F54</f>
        <v>20118966</v>
      </c>
      <c r="E28" s="29"/>
      <c r="G28" s="32"/>
      <c r="H28" s="32"/>
    </row>
    <row r="29" spans="1:5" ht="12.75">
      <c r="A29" s="7">
        <v>14</v>
      </c>
      <c r="B29" s="2" t="s">
        <v>97</v>
      </c>
      <c r="C29" s="7">
        <v>314</v>
      </c>
      <c r="D29" s="29">
        <f>SUM('bilans stanja'!E54)</f>
        <v>19791114</v>
      </c>
      <c r="E29" s="29"/>
    </row>
    <row r="30" spans="1:5" ht="12.75">
      <c r="A30" s="7">
        <v>15</v>
      </c>
      <c r="B30" s="26" t="s">
        <v>98</v>
      </c>
      <c r="C30" s="7">
        <v>315</v>
      </c>
      <c r="D30" s="29"/>
      <c r="E30" s="29"/>
    </row>
    <row r="31" spans="1:5" ht="12.75">
      <c r="A31" s="7">
        <v>16</v>
      </c>
      <c r="B31" s="2" t="s">
        <v>102</v>
      </c>
      <c r="C31" s="7">
        <v>316</v>
      </c>
      <c r="D31" s="29">
        <f>'bilans stanja'!E77</f>
        <v>134760199</v>
      </c>
      <c r="E31" s="29"/>
    </row>
    <row r="32" spans="1:5" ht="12.75">
      <c r="A32" s="7">
        <v>17</v>
      </c>
      <c r="B32" s="2" t="s">
        <v>99</v>
      </c>
      <c r="C32" s="7">
        <v>317</v>
      </c>
      <c r="D32" s="29"/>
      <c r="E32" s="29"/>
    </row>
    <row r="33" spans="1:5" ht="12.75">
      <c r="A33" s="7">
        <v>18</v>
      </c>
      <c r="B33" s="2" t="s">
        <v>100</v>
      </c>
      <c r="C33" s="7">
        <v>318</v>
      </c>
      <c r="D33" s="29"/>
      <c r="E33" s="29"/>
    </row>
    <row r="34" spans="1:5" ht="12.75">
      <c r="A34" s="7">
        <v>19</v>
      </c>
      <c r="B34" s="3" t="s">
        <v>101</v>
      </c>
      <c r="C34" s="7">
        <v>319</v>
      </c>
      <c r="D34" s="29">
        <v>134760199</v>
      </c>
      <c r="E34" s="29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10" ht="36" customHeight="1">
      <c r="A37" s="66" t="s">
        <v>163</v>
      </c>
      <c r="B37" s="265" t="s">
        <v>164</v>
      </c>
      <c r="C37" s="265"/>
      <c r="D37" s="266" t="s">
        <v>368</v>
      </c>
      <c r="E37" s="267"/>
      <c r="F37" s="4"/>
      <c r="G37" s="4"/>
      <c r="H37" s="4"/>
      <c r="I37" s="4"/>
      <c r="J37" s="4"/>
    </row>
    <row r="38" spans="1:10" ht="12.75">
      <c r="A38" s="4" t="s">
        <v>461</v>
      </c>
      <c r="F38" s="4"/>
      <c r="G38" s="4"/>
      <c r="H38" s="4"/>
      <c r="I38" s="4"/>
      <c r="J38" s="4"/>
    </row>
    <row r="39" spans="2:10" ht="12.75">
      <c r="B39" s="50"/>
      <c r="D39" s="51"/>
      <c r="E39" s="52"/>
      <c r="F39" s="4"/>
      <c r="G39" s="4"/>
      <c r="H39" s="4"/>
      <c r="I39" s="4"/>
      <c r="J39" s="4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</sheetData>
  <sheetProtection/>
  <mergeCells count="4">
    <mergeCell ref="A8:E8"/>
    <mergeCell ref="A9:E9"/>
    <mergeCell ref="B37:C37"/>
    <mergeCell ref="D37:E3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J23" sqref="J23"/>
    </sheetView>
  </sheetViews>
  <sheetFormatPr defaultColWidth="9.140625" defaultRowHeight="12.75"/>
  <cols>
    <col min="1" max="1" width="1.7109375" style="0" customWidth="1"/>
    <col min="2" max="2" width="48.00390625" style="0" customWidth="1"/>
    <col min="3" max="3" width="7.140625" style="0" customWidth="1"/>
    <col min="4" max="4" width="17.57421875" style="0" customWidth="1"/>
    <col min="5" max="5" width="17.00390625" style="0" customWidth="1"/>
  </cols>
  <sheetData>
    <row r="1" spans="1:2" ht="12.75">
      <c r="A1" s="4" t="s">
        <v>456</v>
      </c>
      <c r="B1" s="4"/>
    </row>
    <row r="2" spans="1:2" ht="12.75">
      <c r="A2" s="4" t="s">
        <v>454</v>
      </c>
      <c r="B2" s="4"/>
    </row>
    <row r="3" spans="1:2" ht="12.75">
      <c r="A3" s="4" t="s">
        <v>328</v>
      </c>
      <c r="B3" s="4"/>
    </row>
    <row r="4" spans="1:2" ht="12.75">
      <c r="A4" s="4" t="s">
        <v>329</v>
      </c>
      <c r="B4" s="4"/>
    </row>
    <row r="5" ht="12.75">
      <c r="B5" s="114"/>
    </row>
    <row r="6" spans="1:5" ht="12.75">
      <c r="A6" s="263" t="s">
        <v>13</v>
      </c>
      <c r="B6" s="263"/>
      <c r="C6" s="263"/>
      <c r="D6" s="263"/>
      <c r="E6" s="263"/>
    </row>
    <row r="7" spans="1:5" ht="12.75">
      <c r="A7" s="264" t="s">
        <v>404</v>
      </c>
      <c r="B7" s="264"/>
      <c r="C7" s="264"/>
      <c r="D7" s="264"/>
      <c r="E7" s="264"/>
    </row>
    <row r="8" spans="1:5" ht="12.75">
      <c r="A8" s="271" t="s">
        <v>462</v>
      </c>
      <c r="B8" s="272"/>
      <c r="C8" s="272"/>
      <c r="D8" s="272"/>
      <c r="E8" s="272"/>
    </row>
    <row r="9" ht="12.75">
      <c r="E9" s="4"/>
    </row>
    <row r="10" spans="1:5" ht="12.75" customHeight="1">
      <c r="A10" s="270"/>
      <c r="B10" s="269" t="s">
        <v>103</v>
      </c>
      <c r="C10" s="275" t="s">
        <v>1</v>
      </c>
      <c r="D10" s="273" t="s">
        <v>104</v>
      </c>
      <c r="E10" s="274"/>
    </row>
    <row r="11" spans="1:5" ht="12.75">
      <c r="A11" s="270"/>
      <c r="B11" s="269"/>
      <c r="C11" s="276"/>
      <c r="D11" s="76" t="s">
        <v>2</v>
      </c>
      <c r="E11" s="76" t="s">
        <v>3</v>
      </c>
    </row>
    <row r="12" spans="1:5" ht="12.75">
      <c r="A12" s="60"/>
      <c r="B12" s="7">
        <v>1</v>
      </c>
      <c r="C12" s="7">
        <v>2</v>
      </c>
      <c r="D12" s="7">
        <v>3</v>
      </c>
      <c r="E12" s="7">
        <v>4</v>
      </c>
    </row>
    <row r="13" spans="1:5" ht="22.5">
      <c r="A13" s="60"/>
      <c r="B13" s="44" t="s">
        <v>407</v>
      </c>
      <c r="C13" s="7">
        <v>401</v>
      </c>
      <c r="D13" s="39">
        <f>SUM(D14+D15+D16+D17+D18)</f>
        <v>1534278</v>
      </c>
      <c r="E13" s="39">
        <f>SUM(E14:E18)</f>
        <v>0</v>
      </c>
    </row>
    <row r="14" spans="1:5" ht="12.75">
      <c r="A14" s="60"/>
      <c r="B14" s="3" t="s">
        <v>14</v>
      </c>
      <c r="C14" s="7">
        <v>402</v>
      </c>
      <c r="D14" s="63">
        <v>19474</v>
      </c>
      <c r="E14" s="63"/>
    </row>
    <row r="15" spans="1:5" ht="12.75">
      <c r="A15" s="60"/>
      <c r="B15" s="3" t="s">
        <v>405</v>
      </c>
      <c r="C15" s="7">
        <v>403</v>
      </c>
      <c r="D15" s="49">
        <v>167170</v>
      </c>
      <c r="E15" s="49"/>
    </row>
    <row r="16" spans="1:5" ht="12.75">
      <c r="A16" s="60"/>
      <c r="B16" s="3" t="s">
        <v>15</v>
      </c>
      <c r="C16" s="7">
        <v>404</v>
      </c>
      <c r="D16" s="49">
        <f>4103+195</f>
        <v>4298</v>
      </c>
      <c r="E16" s="49"/>
    </row>
    <row r="17" spans="1:5" ht="12.75">
      <c r="A17" s="60"/>
      <c r="B17" s="59" t="s">
        <v>16</v>
      </c>
      <c r="C17" s="7">
        <v>405</v>
      </c>
      <c r="D17" s="49"/>
      <c r="E17" s="49"/>
    </row>
    <row r="18" spans="1:5" ht="12.75">
      <c r="A18" s="60"/>
      <c r="B18" s="3" t="s">
        <v>17</v>
      </c>
      <c r="C18" s="7">
        <v>406</v>
      </c>
      <c r="D18" s="49">
        <f>44256+1299080</f>
        <v>1343336</v>
      </c>
      <c r="E18" s="49"/>
    </row>
    <row r="19" spans="1:5" ht="12.75">
      <c r="A19" s="60"/>
      <c r="B19" s="72" t="s">
        <v>406</v>
      </c>
      <c r="C19" s="73">
        <v>407</v>
      </c>
      <c r="D19" s="74">
        <f>SUM(D20+D21+D22+D23+D24+D25+D26+D27+D28+D29+D30)</f>
        <v>1868064</v>
      </c>
      <c r="E19" s="74">
        <f>SUM(E20:E30)</f>
        <v>0</v>
      </c>
    </row>
    <row r="20" spans="1:5" ht="12.75">
      <c r="A20" s="60"/>
      <c r="B20" s="3" t="s">
        <v>18</v>
      </c>
      <c r="C20" s="7">
        <v>408</v>
      </c>
      <c r="D20" s="49">
        <v>1823211</v>
      </c>
      <c r="E20" s="49"/>
    </row>
    <row r="21" spans="1:5" ht="12.75">
      <c r="A21" s="60"/>
      <c r="B21" s="3" t="s">
        <v>19</v>
      </c>
      <c r="C21" s="7">
        <v>409</v>
      </c>
      <c r="D21" s="49"/>
      <c r="E21" s="49"/>
    </row>
    <row r="22" spans="1:5" ht="12.75">
      <c r="A22" s="60"/>
      <c r="B22" s="3" t="s">
        <v>20</v>
      </c>
      <c r="C22" s="7">
        <v>410</v>
      </c>
      <c r="D22" s="49"/>
      <c r="E22" s="49"/>
    </row>
    <row r="23" spans="1:5" ht="12.75">
      <c r="A23" s="60"/>
      <c r="B23" s="3" t="s">
        <v>21</v>
      </c>
      <c r="C23" s="7">
        <v>411</v>
      </c>
      <c r="D23" s="49">
        <v>30000</v>
      </c>
      <c r="E23" s="49"/>
    </row>
    <row r="24" spans="1:5" ht="12.75">
      <c r="A24" s="60"/>
      <c r="B24" s="3" t="s">
        <v>22</v>
      </c>
      <c r="C24" s="7">
        <v>412</v>
      </c>
      <c r="D24" s="49"/>
      <c r="E24" s="49"/>
    </row>
    <row r="25" spans="1:5" ht="12.75">
      <c r="A25" s="60"/>
      <c r="B25" s="3" t="s">
        <v>23</v>
      </c>
      <c r="C25" s="7">
        <v>413</v>
      </c>
      <c r="D25" s="49">
        <v>1583</v>
      </c>
      <c r="E25" s="49"/>
    </row>
    <row r="26" spans="1:5" ht="12.75">
      <c r="A26" s="60"/>
      <c r="B26" s="3" t="s">
        <v>24</v>
      </c>
      <c r="C26" s="7">
        <v>414</v>
      </c>
      <c r="D26" s="49"/>
      <c r="E26" s="49"/>
    </row>
    <row r="27" spans="1:5" ht="12.75">
      <c r="A27" s="60"/>
      <c r="B27" s="3" t="s">
        <v>25</v>
      </c>
      <c r="C27" s="7">
        <v>415</v>
      </c>
      <c r="D27" s="49">
        <v>7147</v>
      </c>
      <c r="E27" s="49"/>
    </row>
    <row r="28" spans="1:5" ht="12.75">
      <c r="A28" s="60"/>
      <c r="B28" s="3" t="s">
        <v>26</v>
      </c>
      <c r="C28" s="62">
        <v>416</v>
      </c>
      <c r="D28" s="49">
        <f>5628+496-1</f>
        <v>6123</v>
      </c>
      <c r="E28" s="49"/>
    </row>
    <row r="29" spans="1:5" ht="12.75">
      <c r="A29" s="60"/>
      <c r="B29" s="3" t="s">
        <v>27</v>
      </c>
      <c r="C29" s="7">
        <v>417</v>
      </c>
      <c r="D29" s="49"/>
      <c r="E29" s="49"/>
    </row>
    <row r="30" spans="1:5" ht="12.75">
      <c r="A30" s="60"/>
      <c r="B30" s="3" t="s">
        <v>28</v>
      </c>
      <c r="C30" s="7">
        <v>418</v>
      </c>
      <c r="D30" s="49"/>
      <c r="E30" s="49"/>
    </row>
    <row r="31" spans="1:5" ht="13.5" customHeight="1">
      <c r="A31" s="60"/>
      <c r="B31" s="75" t="s">
        <v>408</v>
      </c>
      <c r="C31" s="73">
        <v>419</v>
      </c>
      <c r="D31" s="74">
        <f>D19-D13</f>
        <v>333786</v>
      </c>
      <c r="E31" s="74">
        <f>SUM(E13-E19)</f>
        <v>0</v>
      </c>
    </row>
    <row r="32" spans="1:5" ht="12.75">
      <c r="A32" s="60"/>
      <c r="B32" s="116" t="s">
        <v>409</v>
      </c>
      <c r="C32" s="73">
        <v>420</v>
      </c>
      <c r="D32" s="74">
        <v>0</v>
      </c>
      <c r="E32" s="74">
        <v>0</v>
      </c>
    </row>
    <row r="33" spans="1:5" ht="22.5">
      <c r="A33" s="60"/>
      <c r="B33" s="75" t="s">
        <v>410</v>
      </c>
      <c r="C33" s="7">
        <v>421</v>
      </c>
      <c r="D33" s="41"/>
      <c r="E33" s="41">
        <f>E34+E36</f>
        <v>0</v>
      </c>
    </row>
    <row r="34" spans="1:5" ht="12.75">
      <c r="A34" s="60"/>
      <c r="B34" s="3" t="s">
        <v>411</v>
      </c>
      <c r="C34" s="7">
        <v>422</v>
      </c>
      <c r="D34" s="49"/>
      <c r="E34" s="49"/>
    </row>
    <row r="35" spans="1:5" ht="22.5">
      <c r="A35" s="60"/>
      <c r="B35" s="251" t="s">
        <v>451</v>
      </c>
      <c r="C35" s="7"/>
      <c r="D35" s="49"/>
      <c r="E35" s="49"/>
    </row>
    <row r="36" spans="1:5" ht="12.75">
      <c r="A36" s="60"/>
      <c r="B36" s="3" t="s">
        <v>412</v>
      </c>
      <c r="C36" s="7">
        <v>423</v>
      </c>
      <c r="D36" s="63"/>
      <c r="E36" s="63"/>
    </row>
    <row r="37" spans="1:5" ht="12.75">
      <c r="A37" s="60"/>
      <c r="B37" s="55" t="s">
        <v>413</v>
      </c>
      <c r="C37" s="7">
        <v>424</v>
      </c>
      <c r="D37" s="64"/>
      <c r="E37" s="64">
        <f>SUM(E38:E41)</f>
        <v>0</v>
      </c>
    </row>
    <row r="38" spans="1:5" ht="12.75">
      <c r="A38" s="60"/>
      <c r="B38" s="3" t="s">
        <v>414</v>
      </c>
      <c r="C38" s="62">
        <v>425</v>
      </c>
      <c r="D38" s="49"/>
      <c r="E38" s="49"/>
    </row>
    <row r="39" spans="1:5" ht="12.75">
      <c r="A39" s="60"/>
      <c r="B39" s="3" t="s">
        <v>29</v>
      </c>
      <c r="C39" s="7">
        <v>426</v>
      </c>
      <c r="D39" s="49"/>
      <c r="E39" s="49"/>
    </row>
    <row r="40" spans="1:5" ht="12.75">
      <c r="A40" s="60"/>
      <c r="B40" s="59" t="s">
        <v>415</v>
      </c>
      <c r="C40" s="7">
        <v>427</v>
      </c>
      <c r="D40" s="49"/>
      <c r="E40" s="49"/>
    </row>
    <row r="41" spans="1:5" ht="12.75">
      <c r="A41" s="60"/>
      <c r="B41" s="3" t="s">
        <v>416</v>
      </c>
      <c r="C41" s="7">
        <v>428</v>
      </c>
      <c r="D41" s="49"/>
      <c r="E41" s="49"/>
    </row>
    <row r="42" spans="1:5" ht="22.5">
      <c r="A42" s="60"/>
      <c r="B42" s="251" t="s">
        <v>452</v>
      </c>
      <c r="C42" s="7"/>
      <c r="D42" s="49"/>
      <c r="E42" s="49"/>
    </row>
    <row r="43" spans="1:5" ht="12.75">
      <c r="A43" s="60"/>
      <c r="B43" s="55" t="s">
        <v>417</v>
      </c>
      <c r="C43" s="7">
        <v>429</v>
      </c>
      <c r="D43" s="49"/>
      <c r="E43" s="49">
        <f>E33-E37</f>
        <v>0</v>
      </c>
    </row>
    <row r="44" spans="1:5" ht="12.75">
      <c r="A44" s="60"/>
      <c r="B44" s="55" t="s">
        <v>418</v>
      </c>
      <c r="C44" s="7">
        <v>430</v>
      </c>
      <c r="D44" s="49"/>
      <c r="E44" s="49">
        <f>E37-E33</f>
        <v>0</v>
      </c>
    </row>
    <row r="45" spans="1:5" ht="12.75">
      <c r="A45" s="60"/>
      <c r="B45" s="44" t="s">
        <v>30</v>
      </c>
      <c r="C45" s="7">
        <v>431</v>
      </c>
      <c r="D45" s="63">
        <f>SUM(D13)</f>
        <v>1534278</v>
      </c>
      <c r="E45" s="63">
        <f>E13+E33</f>
        <v>0</v>
      </c>
    </row>
    <row r="46" spans="1:5" ht="12.75">
      <c r="A46" s="60"/>
      <c r="B46" s="44" t="s">
        <v>31</v>
      </c>
      <c r="C46" s="7">
        <v>432</v>
      </c>
      <c r="D46" s="63">
        <f>SUM(D19)</f>
        <v>1868064</v>
      </c>
      <c r="E46" s="63">
        <f>E19+E37</f>
        <v>0</v>
      </c>
    </row>
    <row r="47" spans="1:5" ht="12.75">
      <c r="A47" s="60"/>
      <c r="B47" s="44" t="s">
        <v>32</v>
      </c>
      <c r="C47" s="7">
        <v>433</v>
      </c>
      <c r="D47" s="63"/>
      <c r="E47" s="63">
        <f>SUM(E45-E46)</f>
        <v>0</v>
      </c>
    </row>
    <row r="48" spans="1:5" ht="12.75">
      <c r="A48" s="60"/>
      <c r="B48" s="44" t="s">
        <v>33</v>
      </c>
      <c r="C48" s="62">
        <v>434</v>
      </c>
      <c r="D48" s="63">
        <f>D46-D45</f>
        <v>333786</v>
      </c>
      <c r="E48" s="63">
        <v>0</v>
      </c>
    </row>
    <row r="49" spans="1:5" ht="12.75">
      <c r="A49" s="60"/>
      <c r="B49" s="75" t="s">
        <v>34</v>
      </c>
      <c r="C49" s="7">
        <v>435</v>
      </c>
      <c r="D49" s="63">
        <f>'bilans stanja'!F14</f>
        <v>1543361</v>
      </c>
      <c r="E49" s="63"/>
    </row>
    <row r="50" spans="1:5" ht="12.75">
      <c r="A50" s="60"/>
      <c r="B50" s="27" t="s">
        <v>35</v>
      </c>
      <c r="C50" s="7">
        <v>436</v>
      </c>
      <c r="D50" s="63"/>
      <c r="E50" s="63"/>
    </row>
    <row r="51" spans="2:5" ht="16.5" customHeight="1">
      <c r="B51" s="61" t="s">
        <v>36</v>
      </c>
      <c r="C51" s="7">
        <v>437</v>
      </c>
      <c r="D51" s="47"/>
      <c r="E51" s="47"/>
    </row>
    <row r="52" spans="2:8" ht="22.5">
      <c r="B52" s="44" t="s">
        <v>37</v>
      </c>
      <c r="C52" s="7">
        <v>438</v>
      </c>
      <c r="D52" s="29">
        <f>D49-D48</f>
        <v>1209575</v>
      </c>
      <c r="E52" s="29">
        <f>SUM(E49+E47-E48+E50-E51)</f>
        <v>0</v>
      </c>
      <c r="H52" s="32"/>
    </row>
    <row r="53" spans="2:7" ht="12.75">
      <c r="B53" s="4"/>
      <c r="G53" s="262"/>
    </row>
    <row r="54" spans="1:9" ht="33.75" customHeight="1">
      <c r="A54" s="4"/>
      <c r="B54" s="268" t="s">
        <v>221</v>
      </c>
      <c r="C54" s="268"/>
      <c r="D54" s="267" t="s">
        <v>368</v>
      </c>
      <c r="E54" s="267"/>
      <c r="F54" s="4"/>
      <c r="G54" s="98"/>
      <c r="H54" s="4"/>
      <c r="I54" s="4"/>
    </row>
    <row r="55" spans="1:9" ht="12.75">
      <c r="A55" s="4"/>
      <c r="B55" s="4" t="s">
        <v>461</v>
      </c>
      <c r="C55" s="103" t="s">
        <v>222</v>
      </c>
      <c r="F55" s="4"/>
      <c r="G55" s="4"/>
      <c r="H55" s="4"/>
      <c r="I55" s="4"/>
    </row>
    <row r="56" spans="4:9" ht="12.75">
      <c r="D56" s="51"/>
      <c r="E56" s="52"/>
      <c r="F56" s="4"/>
      <c r="G56" s="4"/>
      <c r="H56" s="4"/>
      <c r="I56" s="4"/>
    </row>
    <row r="57" spans="4:9" ht="12.75">
      <c r="D57" s="45"/>
      <c r="E57" s="46"/>
      <c r="F57" s="4"/>
      <c r="G57" s="4"/>
      <c r="H57" s="4"/>
      <c r="I57" s="4"/>
    </row>
  </sheetData>
  <sheetProtection/>
  <mergeCells count="9">
    <mergeCell ref="B54:C54"/>
    <mergeCell ref="D54:E54"/>
    <mergeCell ref="B10:B11"/>
    <mergeCell ref="A6:E6"/>
    <mergeCell ref="A7:E7"/>
    <mergeCell ref="A10:A11"/>
    <mergeCell ref="A8:E8"/>
    <mergeCell ref="D10:E10"/>
    <mergeCell ref="C10:C11"/>
  </mergeCells>
  <printOptions horizontalCentered="1"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6.7109375" style="0" customWidth="1"/>
    <col min="2" max="2" width="53.140625" style="0" customWidth="1"/>
    <col min="3" max="3" width="6.140625" style="0" customWidth="1"/>
    <col min="4" max="4" width="9.7109375" style="0" customWidth="1"/>
    <col min="5" max="5" width="10.8515625" style="0" customWidth="1"/>
  </cols>
  <sheetData>
    <row r="1" spans="1:2" ht="12.75">
      <c r="A1" s="4" t="s">
        <v>456</v>
      </c>
      <c r="B1" s="4"/>
    </row>
    <row r="2" spans="1:2" ht="12.75">
      <c r="A2" s="4" t="s">
        <v>454</v>
      </c>
      <c r="B2" s="4"/>
    </row>
    <row r="3" spans="1:2" ht="12.75">
      <c r="A3" s="4" t="s">
        <v>328</v>
      </c>
      <c r="B3" s="4"/>
    </row>
    <row r="4" spans="1:2" ht="12.75">
      <c r="A4" s="4" t="s">
        <v>329</v>
      </c>
      <c r="B4" s="4"/>
    </row>
    <row r="5" spans="2:3" ht="12.75">
      <c r="B5" s="4"/>
      <c r="C5" s="4"/>
    </row>
    <row r="6" spans="1:2" ht="12.75">
      <c r="A6" s="4"/>
      <c r="B6" s="4"/>
    </row>
    <row r="8" spans="1:5" ht="12.75">
      <c r="A8" s="263" t="s">
        <v>419</v>
      </c>
      <c r="B8" s="263"/>
      <c r="C8" s="263"/>
      <c r="D8" s="263"/>
      <c r="E8" s="263"/>
    </row>
    <row r="9" spans="1:5" ht="12.75">
      <c r="A9" s="263" t="s">
        <v>463</v>
      </c>
      <c r="B9" s="263"/>
      <c r="C9" s="263"/>
      <c r="D9" s="263"/>
      <c r="E9" s="263"/>
    </row>
    <row r="10" spans="2:4" ht="12.75">
      <c r="B10" s="277"/>
      <c r="C10" s="277"/>
      <c r="D10" s="277"/>
    </row>
    <row r="11" ht="12.75">
      <c r="E11" s="4" t="s">
        <v>9</v>
      </c>
    </row>
    <row r="12" spans="1:5" ht="22.5">
      <c r="A12" s="6" t="s">
        <v>91</v>
      </c>
      <c r="B12" s="6" t="s">
        <v>105</v>
      </c>
      <c r="C12" s="6" t="s">
        <v>1</v>
      </c>
      <c r="D12" s="6" t="s">
        <v>2</v>
      </c>
      <c r="E12" s="6" t="s">
        <v>3</v>
      </c>
    </row>
    <row r="13" spans="1:5" ht="12.75">
      <c r="A13" s="7">
        <v>1</v>
      </c>
      <c r="B13" s="7">
        <v>2</v>
      </c>
      <c r="C13" s="7">
        <v>3</v>
      </c>
      <c r="D13" s="7">
        <v>5</v>
      </c>
      <c r="E13" s="7">
        <v>6</v>
      </c>
    </row>
    <row r="14" spans="1:5" ht="12.75">
      <c r="A14" s="28" t="s">
        <v>5</v>
      </c>
      <c r="B14" s="26" t="s">
        <v>107</v>
      </c>
      <c r="C14" s="7">
        <v>501</v>
      </c>
      <c r="D14" s="25"/>
      <c r="E14" s="71"/>
    </row>
    <row r="15" spans="1:5" ht="12.75">
      <c r="A15" s="7">
        <v>1</v>
      </c>
      <c r="B15" s="2" t="s">
        <v>108</v>
      </c>
      <c r="C15" s="7">
        <v>502</v>
      </c>
      <c r="D15" s="29">
        <f>'izvj. o promjenama neto imovine'!D28</f>
        <v>20118966</v>
      </c>
      <c r="E15" s="29">
        <f>'izvj. o promjenama neto imovine'!E28</f>
        <v>0</v>
      </c>
    </row>
    <row r="16" spans="1:5" ht="12.75">
      <c r="A16" s="7">
        <v>2</v>
      </c>
      <c r="B16" s="2" t="s">
        <v>102</v>
      </c>
      <c r="C16" s="7">
        <v>503</v>
      </c>
      <c r="D16" s="29">
        <v>134760199</v>
      </c>
      <c r="E16" s="29"/>
    </row>
    <row r="17" spans="1:5" ht="17.25" customHeight="1">
      <c r="A17" s="7">
        <v>3</v>
      </c>
      <c r="B17" s="3" t="s">
        <v>109</v>
      </c>
      <c r="C17" s="7">
        <v>504</v>
      </c>
      <c r="D17" s="24">
        <f>SUM(D15/D16)</f>
        <v>0.1492945702759017</v>
      </c>
      <c r="E17" s="24" t="e">
        <f>E15/E16</f>
        <v>#DIV/0!</v>
      </c>
    </row>
    <row r="18" spans="1:5" ht="12.75">
      <c r="A18" s="65" t="s">
        <v>4</v>
      </c>
      <c r="B18" s="26" t="s">
        <v>110</v>
      </c>
      <c r="C18" s="7">
        <v>505</v>
      </c>
      <c r="D18" s="29"/>
      <c r="E18" s="29"/>
    </row>
    <row r="19" spans="1:5" ht="15" customHeight="1">
      <c r="A19" s="8">
        <v>1</v>
      </c>
      <c r="B19" s="3" t="s">
        <v>111</v>
      </c>
      <c r="C19" s="7">
        <v>506</v>
      </c>
      <c r="D19" s="29">
        <f>SUM('bilans stanja'!E54)</f>
        <v>19791114</v>
      </c>
      <c r="E19" s="29">
        <f>'izvj. o promjenama neto imovine'!E29</f>
        <v>0</v>
      </c>
    </row>
    <row r="20" spans="1:5" ht="12.75">
      <c r="A20" s="8">
        <v>2</v>
      </c>
      <c r="B20" s="10" t="s">
        <v>101</v>
      </c>
      <c r="C20" s="7">
        <v>507</v>
      </c>
      <c r="D20" s="29">
        <v>134760199</v>
      </c>
      <c r="E20" s="29"/>
    </row>
    <row r="21" spans="1:5" ht="12.75">
      <c r="A21" s="8">
        <v>3</v>
      </c>
      <c r="B21" s="2" t="s">
        <v>112</v>
      </c>
      <c r="C21" s="7">
        <v>508</v>
      </c>
      <c r="D21" s="24">
        <f>SUM(D19/D20)</f>
        <v>0.14686171545353685</v>
      </c>
      <c r="E21" s="24" t="e">
        <f>E19/E20</f>
        <v>#DIV/0!</v>
      </c>
    </row>
    <row r="22" spans="1:5" ht="12.75">
      <c r="A22" s="65" t="s">
        <v>106</v>
      </c>
      <c r="B22" s="26" t="s">
        <v>113</v>
      </c>
      <c r="C22" s="7">
        <v>509</v>
      </c>
      <c r="D22" s="29"/>
      <c r="E22" s="29"/>
    </row>
    <row r="23" spans="1:5" ht="12.75">
      <c r="A23" s="8">
        <v>1</v>
      </c>
      <c r="B23" s="2" t="s">
        <v>114</v>
      </c>
      <c r="C23" s="7">
        <v>510</v>
      </c>
      <c r="D23" s="24">
        <v>0.01</v>
      </c>
      <c r="E23" s="24">
        <v>0</v>
      </c>
    </row>
    <row r="24" spans="1:5" ht="12.75">
      <c r="A24" s="8">
        <v>2</v>
      </c>
      <c r="B24" s="2" t="s">
        <v>115</v>
      </c>
      <c r="C24" s="7">
        <v>511</v>
      </c>
      <c r="D24" s="24">
        <v>0</v>
      </c>
      <c r="E24" s="24">
        <v>0</v>
      </c>
    </row>
    <row r="25" spans="1:5" ht="12.75">
      <c r="A25" s="8">
        <v>3</v>
      </c>
      <c r="B25" s="2" t="s">
        <v>116</v>
      </c>
      <c r="C25" s="7">
        <v>512</v>
      </c>
      <c r="D25" s="24">
        <v>0</v>
      </c>
      <c r="E25" s="24">
        <v>0</v>
      </c>
    </row>
    <row r="26" spans="1:5" ht="12.75">
      <c r="A26" s="8">
        <v>4</v>
      </c>
      <c r="B26" s="2" t="s">
        <v>117</v>
      </c>
      <c r="C26" s="7">
        <v>513</v>
      </c>
      <c r="D26" s="24">
        <v>0</v>
      </c>
      <c r="E26" s="24">
        <v>0</v>
      </c>
    </row>
    <row r="27" spans="1:5" ht="12.75">
      <c r="A27" s="12"/>
      <c r="B27" s="13"/>
      <c r="C27" s="14"/>
      <c r="D27" s="13"/>
      <c r="E27" s="13"/>
    </row>
    <row r="28" spans="1:10" ht="38.25" customHeight="1">
      <c r="A28" s="4" t="s">
        <v>163</v>
      </c>
      <c r="B28" s="265" t="s">
        <v>164</v>
      </c>
      <c r="C28" s="265"/>
      <c r="D28" s="266" t="s">
        <v>368</v>
      </c>
      <c r="E28" s="267"/>
      <c r="F28" s="4"/>
      <c r="G28" s="4"/>
      <c r="H28" s="4"/>
      <c r="I28" s="4"/>
      <c r="J28" s="4"/>
    </row>
    <row r="29" spans="1:10" ht="12.75">
      <c r="A29" s="4" t="s">
        <v>464</v>
      </c>
      <c r="F29" s="4"/>
      <c r="G29" s="4"/>
      <c r="H29" s="4"/>
      <c r="I29" s="4"/>
      <c r="J29" s="4"/>
    </row>
    <row r="30" spans="2:10" ht="12.75">
      <c r="B30" s="15"/>
      <c r="D30" s="51"/>
      <c r="E30" s="52"/>
      <c r="F30" s="4"/>
      <c r="G30" s="4"/>
      <c r="H30" s="4"/>
      <c r="I30" s="4"/>
      <c r="J30" s="4"/>
    </row>
    <row r="31" spans="1:5" ht="12.75">
      <c r="A31" s="12"/>
      <c r="B31" s="13"/>
      <c r="C31" s="14"/>
      <c r="D31" s="13"/>
      <c r="E31" s="13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5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5"/>
      <c r="C44" s="14"/>
      <c r="D44" s="13"/>
      <c r="E44" s="13"/>
    </row>
    <row r="45" spans="1:5" ht="12.75">
      <c r="A45" s="12"/>
      <c r="C45" s="14"/>
      <c r="D45" s="13"/>
      <c r="E45" s="13"/>
    </row>
    <row r="48" ht="12.75">
      <c r="B48" s="4"/>
    </row>
    <row r="49" spans="1:5" ht="12.75">
      <c r="A49" s="4"/>
      <c r="D49" s="277"/>
      <c r="E49" s="277"/>
    </row>
  </sheetData>
  <sheetProtection/>
  <mergeCells count="6">
    <mergeCell ref="A8:E8"/>
    <mergeCell ref="A9:E9"/>
    <mergeCell ref="B10:D10"/>
    <mergeCell ref="D49:E49"/>
    <mergeCell ref="B28:C28"/>
    <mergeCell ref="D28:E2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6.7109375" style="0" customWidth="1"/>
    <col min="4" max="4" width="16.00390625" style="0" customWidth="1"/>
  </cols>
  <sheetData>
    <row r="1" spans="1:2" ht="12.75">
      <c r="A1" s="4" t="s">
        <v>456</v>
      </c>
      <c r="B1" s="4"/>
    </row>
    <row r="2" spans="1:2" ht="12.75">
      <c r="A2" s="4" t="s">
        <v>454</v>
      </c>
      <c r="B2" s="4"/>
    </row>
    <row r="3" spans="1:2" ht="12.75">
      <c r="A3" s="4" t="s">
        <v>472</v>
      </c>
      <c r="B3" s="4"/>
    </row>
    <row r="4" spans="1:2" ht="12.75">
      <c r="A4" s="4" t="s">
        <v>329</v>
      </c>
      <c r="B4" s="4"/>
    </row>
    <row r="5" spans="2:3" ht="12.75">
      <c r="B5" s="4"/>
      <c r="C5" s="4"/>
    </row>
    <row r="6" spans="1:2" ht="12" customHeight="1">
      <c r="A6" s="4"/>
      <c r="B6" s="4"/>
    </row>
    <row r="7" spans="1:2" ht="12.75">
      <c r="A7" s="4"/>
      <c r="B7" s="4"/>
    </row>
    <row r="8" spans="1:7" ht="12.75">
      <c r="A8" s="263" t="s">
        <v>42</v>
      </c>
      <c r="B8" s="263"/>
      <c r="C8" s="263"/>
      <c r="D8" s="263"/>
      <c r="E8" s="18"/>
      <c r="F8" s="18"/>
      <c r="G8" s="18"/>
    </row>
    <row r="9" spans="1:7" ht="12.75">
      <c r="A9" s="104" t="s">
        <v>420</v>
      </c>
      <c r="B9" s="104"/>
      <c r="C9" s="104"/>
      <c r="D9" s="104"/>
      <c r="E9" s="18"/>
      <c r="F9" s="18"/>
      <c r="G9" s="18"/>
    </row>
    <row r="10" spans="1:4" ht="12.75">
      <c r="A10" s="278" t="s">
        <v>465</v>
      </c>
      <c r="B10" s="278"/>
      <c r="C10" s="278"/>
      <c r="D10" s="278"/>
    </row>
    <row r="12" spans="1:4" ht="36.75" customHeight="1">
      <c r="A12" s="6" t="s">
        <v>91</v>
      </c>
      <c r="B12" s="6" t="s">
        <v>103</v>
      </c>
      <c r="C12" s="6" t="s">
        <v>120</v>
      </c>
      <c r="D12" s="6" t="s">
        <v>127</v>
      </c>
    </row>
    <row r="13" spans="1:4" ht="12.75">
      <c r="A13" s="8">
        <v>1</v>
      </c>
      <c r="B13" s="8">
        <v>2</v>
      </c>
      <c r="C13" s="8">
        <v>3</v>
      </c>
      <c r="D13" s="8">
        <v>4</v>
      </c>
    </row>
    <row r="14" spans="1:4" ht="12.75">
      <c r="A14" s="8">
        <v>1</v>
      </c>
      <c r="B14" s="2" t="s">
        <v>129</v>
      </c>
      <c r="C14" s="31">
        <v>12516929.55</v>
      </c>
      <c r="D14" s="30">
        <v>62.6511</v>
      </c>
    </row>
    <row r="15" spans="1:4" ht="12.75">
      <c r="A15" s="8">
        <v>2</v>
      </c>
      <c r="B15" s="2" t="s">
        <v>130</v>
      </c>
      <c r="C15" s="31">
        <v>5294525.12</v>
      </c>
      <c r="D15" s="30">
        <v>26.5008</v>
      </c>
    </row>
    <row r="16" spans="1:4" ht="12.75">
      <c r="A16" s="8">
        <v>3</v>
      </c>
      <c r="B16" s="2" t="s">
        <v>122</v>
      </c>
      <c r="C16" s="31">
        <v>911005.79</v>
      </c>
      <c r="D16" s="30">
        <v>4.5599</v>
      </c>
    </row>
    <row r="17" spans="1:4" ht="12.75">
      <c r="A17" s="8">
        <v>4</v>
      </c>
      <c r="B17" s="2" t="s">
        <v>6</v>
      </c>
      <c r="C17" s="31"/>
      <c r="D17" s="30"/>
    </row>
    <row r="18" spans="1:4" ht="12.75">
      <c r="A18" s="8">
        <v>5</v>
      </c>
      <c r="B18" s="2" t="s">
        <v>131</v>
      </c>
      <c r="C18" s="31">
        <v>1209575.46</v>
      </c>
      <c r="D18" s="30">
        <v>6.0543</v>
      </c>
    </row>
    <row r="19" spans="1:4" ht="12.75">
      <c r="A19" s="8">
        <v>6</v>
      </c>
      <c r="B19" s="105" t="s">
        <v>421</v>
      </c>
      <c r="C19" s="31">
        <v>46735.49</v>
      </c>
      <c r="D19" s="30">
        <v>0.2339</v>
      </c>
    </row>
    <row r="20" spans="1:4" ht="12.75">
      <c r="A20" s="1"/>
      <c r="B20" s="2" t="s">
        <v>128</v>
      </c>
      <c r="C20" s="31">
        <f>SUM(C14+C15+C16+C17+C18+C19)</f>
        <v>19978771.41</v>
      </c>
      <c r="D20" s="30">
        <f>SUM(D14:D19)</f>
        <v>100</v>
      </c>
    </row>
    <row r="22" ht="12.75">
      <c r="B22" s="4"/>
    </row>
    <row r="23" spans="1:10" ht="26.25" customHeight="1">
      <c r="A23" s="4" t="s">
        <v>163</v>
      </c>
      <c r="B23" s="265" t="s">
        <v>223</v>
      </c>
      <c r="C23" s="265"/>
      <c r="D23" s="266" t="s">
        <v>368</v>
      </c>
      <c r="E23" s="267"/>
      <c r="F23" s="4"/>
      <c r="G23" s="4"/>
      <c r="H23" s="4"/>
      <c r="I23" s="4"/>
      <c r="J23" s="4"/>
    </row>
    <row r="24" spans="1:10" ht="12.75">
      <c r="A24" s="4" t="s">
        <v>466</v>
      </c>
      <c r="F24" s="4"/>
      <c r="G24" s="4"/>
      <c r="H24" s="4"/>
      <c r="I24" s="4"/>
      <c r="J24" s="4"/>
    </row>
    <row r="25" spans="3:10" ht="12.75">
      <c r="C25" s="67"/>
      <c r="D25" s="51"/>
      <c r="E25" s="52"/>
      <c r="F25" s="4"/>
      <c r="G25" s="4"/>
      <c r="H25" s="4"/>
      <c r="I25" s="4"/>
      <c r="J25" s="4"/>
    </row>
  </sheetData>
  <sheetProtection/>
  <mergeCells count="4">
    <mergeCell ref="A8:D8"/>
    <mergeCell ref="A10:D10"/>
    <mergeCell ref="B23:C23"/>
    <mergeCell ref="D23:E23"/>
  </mergeCells>
  <printOptions horizontalCentered="1"/>
  <pageMargins left="0.7086614173228347" right="0.7086614173228347" top="0.629921259842519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A1" sqref="A1:H5"/>
    </sheetView>
  </sheetViews>
  <sheetFormatPr defaultColWidth="9.140625" defaultRowHeight="12.75"/>
  <cols>
    <col min="4" max="4" width="18.140625" style="0" customWidth="1"/>
    <col min="5" max="5" width="10.0039062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28125" style="0" bestFit="1" customWidth="1"/>
    <col min="10" max="10" width="10.140625" style="0" bestFit="1" customWidth="1"/>
  </cols>
  <sheetData>
    <row r="1" spans="1:2" ht="12.75">
      <c r="A1" s="4" t="s">
        <v>456</v>
      </c>
      <c r="B1" s="4"/>
    </row>
    <row r="2" spans="1:2" ht="12.75">
      <c r="A2" s="4" t="s">
        <v>454</v>
      </c>
      <c r="B2" s="4"/>
    </row>
    <row r="3" spans="1:2" ht="12.75">
      <c r="A3" s="4" t="s">
        <v>328</v>
      </c>
      <c r="B3" s="4"/>
    </row>
    <row r="4" spans="1:2" ht="12.75">
      <c r="A4" s="4" t="s">
        <v>329</v>
      </c>
      <c r="B4" s="4"/>
    </row>
    <row r="5" spans="2:7" ht="12.75">
      <c r="B5" s="4"/>
      <c r="C5" s="4"/>
      <c r="G5" s="77"/>
    </row>
    <row r="6" spans="1:7" ht="12.75">
      <c r="A6" s="4"/>
      <c r="B6" s="4"/>
      <c r="G6" s="77"/>
    </row>
    <row r="7" spans="1:2" ht="12.75">
      <c r="A7" s="4"/>
      <c r="B7" s="4"/>
    </row>
    <row r="8" spans="1:2" ht="12.75">
      <c r="A8" s="77"/>
      <c r="B8" s="77"/>
    </row>
    <row r="9" spans="1:8" ht="12.75">
      <c r="A9" s="278" t="s">
        <v>45</v>
      </c>
      <c r="B9" s="278"/>
      <c r="C9" s="278"/>
      <c r="D9" s="278"/>
      <c r="E9" s="278"/>
      <c r="F9" s="278"/>
      <c r="G9" s="278"/>
      <c r="H9" s="278"/>
    </row>
    <row r="10" spans="1:8" ht="12.75">
      <c r="A10" s="278" t="s">
        <v>465</v>
      </c>
      <c r="B10" s="278"/>
      <c r="C10" s="278"/>
      <c r="D10" s="278"/>
      <c r="E10" s="278"/>
      <c r="F10" s="278"/>
      <c r="G10" s="278"/>
      <c r="H10" s="278"/>
    </row>
    <row r="11" spans="1:8" ht="12.75">
      <c r="A11" s="43"/>
      <c r="B11" s="43"/>
      <c r="C11" s="43"/>
      <c r="D11" s="43"/>
      <c r="E11" s="43"/>
      <c r="F11" s="43"/>
      <c r="G11" s="43"/>
      <c r="H11" s="43"/>
    </row>
    <row r="12" ht="12.75">
      <c r="A12" s="37" t="s">
        <v>423</v>
      </c>
    </row>
    <row r="13" spans="1:8" s="18" customFormat="1" ht="45" customHeight="1">
      <c r="A13" s="78" t="s">
        <v>134</v>
      </c>
      <c r="B13" s="296" t="s">
        <v>46</v>
      </c>
      <c r="C13" s="297"/>
      <c r="D13" s="298"/>
      <c r="E13" s="78" t="s">
        <v>135</v>
      </c>
      <c r="F13" s="78" t="s">
        <v>119</v>
      </c>
      <c r="G13" s="79" t="s">
        <v>136</v>
      </c>
      <c r="H13" s="78" t="s">
        <v>47</v>
      </c>
    </row>
    <row r="14" spans="1:8" ht="12.75">
      <c r="A14" s="80">
        <v>1</v>
      </c>
      <c r="B14" s="286">
        <v>2</v>
      </c>
      <c r="C14" s="287"/>
      <c r="D14" s="288"/>
      <c r="E14" s="80">
        <v>3</v>
      </c>
      <c r="F14" s="80">
        <v>4</v>
      </c>
      <c r="G14" s="81">
        <v>5</v>
      </c>
      <c r="H14" s="80">
        <v>6</v>
      </c>
    </row>
    <row r="15" spans="1:8" ht="12.75">
      <c r="A15" s="80"/>
      <c r="B15" s="289" t="s">
        <v>48</v>
      </c>
      <c r="C15" s="290"/>
      <c r="D15" s="291"/>
      <c r="E15" s="80"/>
      <c r="F15" s="82"/>
      <c r="G15" s="83"/>
      <c r="H15" s="82"/>
    </row>
    <row r="16" spans="1:8" ht="12.75">
      <c r="A16" s="80"/>
      <c r="B16" s="308" t="s">
        <v>327</v>
      </c>
      <c r="C16" s="309"/>
      <c r="D16" s="310"/>
      <c r="E16" s="33"/>
      <c r="F16" s="34"/>
      <c r="G16" s="35"/>
      <c r="H16" s="34"/>
    </row>
    <row r="17" spans="1:8" ht="12.75">
      <c r="A17" s="82"/>
      <c r="B17" s="311" t="s">
        <v>38</v>
      </c>
      <c r="C17" s="312"/>
      <c r="D17" s="313"/>
      <c r="E17" s="34"/>
      <c r="F17" s="34"/>
      <c r="G17" s="35"/>
      <c r="H17" s="34"/>
    </row>
    <row r="18" spans="1:8" ht="12.75">
      <c r="A18" s="82" t="s">
        <v>468</v>
      </c>
      <c r="B18" s="302" t="s">
        <v>467</v>
      </c>
      <c r="C18" s="303"/>
      <c r="D18" s="304"/>
      <c r="E18" s="35">
        <v>56089</v>
      </c>
      <c r="F18" s="35">
        <v>9535.13</v>
      </c>
      <c r="G18" s="35">
        <v>19474.1</v>
      </c>
      <c r="H18" s="34">
        <f>G18-F18</f>
        <v>9938.97</v>
      </c>
    </row>
    <row r="19" spans="1:10" ht="12.75">
      <c r="A19" s="82"/>
      <c r="B19" s="302"/>
      <c r="C19" s="303"/>
      <c r="D19" s="304"/>
      <c r="E19" s="35"/>
      <c r="F19" s="35"/>
      <c r="G19" s="35"/>
      <c r="H19" s="34">
        <f>G19-F19</f>
        <v>0</v>
      </c>
      <c r="J19" s="97"/>
    </row>
    <row r="20" spans="1:10" ht="12.75">
      <c r="A20" s="82"/>
      <c r="B20" s="305"/>
      <c r="C20" s="306"/>
      <c r="D20" s="307"/>
      <c r="E20" s="35"/>
      <c r="F20" s="35"/>
      <c r="G20" s="35"/>
      <c r="H20" s="34">
        <f>G20-F20</f>
        <v>0</v>
      </c>
      <c r="J20" s="97"/>
    </row>
    <row r="21" spans="1:10" ht="12.75">
      <c r="A21" s="82"/>
      <c r="B21" s="83"/>
      <c r="C21" s="260"/>
      <c r="D21" s="261"/>
      <c r="E21" s="35"/>
      <c r="F21" s="35"/>
      <c r="G21" s="35"/>
      <c r="H21" s="34"/>
      <c r="J21" s="97"/>
    </row>
    <row r="22" spans="1:8" ht="12.75" customHeight="1">
      <c r="A22" s="80"/>
      <c r="B22" s="280" t="s">
        <v>39</v>
      </c>
      <c r="C22" s="281"/>
      <c r="D22" s="282"/>
      <c r="E22" s="85"/>
      <c r="F22" s="80"/>
      <c r="G22" s="81"/>
      <c r="H22" s="80"/>
    </row>
    <row r="23" spans="1:8" ht="12.75">
      <c r="A23" s="80"/>
      <c r="B23" s="280" t="s">
        <v>49</v>
      </c>
      <c r="C23" s="281"/>
      <c r="D23" s="282"/>
      <c r="E23" s="80"/>
      <c r="F23" s="80"/>
      <c r="G23" s="81"/>
      <c r="H23" s="80"/>
    </row>
    <row r="24" spans="1:8" ht="12.75" customHeight="1">
      <c r="A24" s="80"/>
      <c r="B24" s="289" t="s">
        <v>50</v>
      </c>
      <c r="C24" s="290"/>
      <c r="D24" s="291"/>
      <c r="E24" s="80"/>
      <c r="F24" s="80"/>
      <c r="G24" s="81"/>
      <c r="H24" s="80"/>
    </row>
    <row r="25" spans="1:8" ht="12.75">
      <c r="A25" s="80"/>
      <c r="B25" s="280" t="s">
        <v>38</v>
      </c>
      <c r="C25" s="281"/>
      <c r="D25" s="282"/>
      <c r="E25" s="80"/>
      <c r="F25" s="80"/>
      <c r="G25" s="81"/>
      <c r="H25" s="80"/>
    </row>
    <row r="26" spans="1:8" ht="12.75">
      <c r="A26" s="80"/>
      <c r="B26" s="280" t="s">
        <v>39</v>
      </c>
      <c r="C26" s="281"/>
      <c r="D26" s="282"/>
      <c r="E26" s="80"/>
      <c r="F26" s="80"/>
      <c r="G26" s="81"/>
      <c r="H26" s="80"/>
    </row>
    <row r="27" spans="1:8" ht="12.75">
      <c r="A27" s="80"/>
      <c r="B27" s="280" t="s">
        <v>49</v>
      </c>
      <c r="C27" s="281"/>
      <c r="D27" s="282"/>
      <c r="E27" s="80"/>
      <c r="F27" s="80"/>
      <c r="G27" s="81"/>
      <c r="H27" s="80"/>
    </row>
    <row r="28" spans="1:8" ht="21.75" customHeight="1">
      <c r="A28" s="80"/>
      <c r="B28" s="299" t="s">
        <v>51</v>
      </c>
      <c r="C28" s="300"/>
      <c r="D28" s="301"/>
      <c r="E28" s="80"/>
      <c r="F28" s="80"/>
      <c r="G28" s="81"/>
      <c r="H28" s="80"/>
    </row>
    <row r="29" spans="1:8" ht="21.75" customHeight="1">
      <c r="A29" s="80"/>
      <c r="B29" s="299" t="s">
        <v>138</v>
      </c>
      <c r="C29" s="300"/>
      <c r="D29" s="301"/>
      <c r="E29" s="80"/>
      <c r="F29" s="80"/>
      <c r="G29" s="81"/>
      <c r="H29" s="80"/>
    </row>
    <row r="30" spans="1:8" ht="12.75" customHeight="1">
      <c r="A30" s="80"/>
      <c r="B30" s="280" t="s">
        <v>121</v>
      </c>
      <c r="C30" s="281"/>
      <c r="D30" s="282"/>
      <c r="E30" s="80"/>
      <c r="F30" s="80"/>
      <c r="G30" s="81"/>
      <c r="H30" s="80"/>
    </row>
    <row r="31" spans="1:8" ht="33.75" customHeight="1">
      <c r="A31" s="80"/>
      <c r="B31" s="292" t="s">
        <v>139</v>
      </c>
      <c r="C31" s="293"/>
      <c r="D31" s="294"/>
      <c r="E31" s="80"/>
      <c r="F31" s="80"/>
      <c r="G31" s="81"/>
      <c r="H31" s="80"/>
    </row>
    <row r="32" spans="1:8" ht="21.75" customHeight="1">
      <c r="A32" s="80"/>
      <c r="B32" s="292" t="s">
        <v>140</v>
      </c>
      <c r="C32" s="293"/>
      <c r="D32" s="294"/>
      <c r="E32" s="80"/>
      <c r="F32" s="80"/>
      <c r="G32" s="81"/>
      <c r="H32" s="80"/>
    </row>
    <row r="33" spans="1:8" ht="12.75" customHeight="1">
      <c r="A33" s="80"/>
      <c r="B33" s="280" t="s">
        <v>141</v>
      </c>
      <c r="C33" s="281"/>
      <c r="D33" s="282"/>
      <c r="E33" s="80"/>
      <c r="F33" s="80"/>
      <c r="G33" s="81"/>
      <c r="H33" s="80"/>
    </row>
    <row r="34" spans="1:8" ht="12.75">
      <c r="A34" s="80"/>
      <c r="B34" s="280" t="s">
        <v>142</v>
      </c>
      <c r="C34" s="281"/>
      <c r="D34" s="282"/>
      <c r="E34" s="80"/>
      <c r="F34" s="80"/>
      <c r="G34" s="81"/>
      <c r="H34" s="80"/>
    </row>
    <row r="35" spans="1:8" ht="22.5" customHeight="1">
      <c r="A35" s="80"/>
      <c r="B35" s="299" t="s">
        <v>143</v>
      </c>
      <c r="C35" s="300"/>
      <c r="D35" s="301"/>
      <c r="E35" s="80"/>
      <c r="F35" s="80"/>
      <c r="G35" s="81"/>
      <c r="H35" s="80"/>
    </row>
    <row r="36" spans="1:8" ht="24.75" customHeight="1">
      <c r="A36" s="80"/>
      <c r="B36" s="292" t="s">
        <v>144</v>
      </c>
      <c r="C36" s="293"/>
      <c r="D36" s="294"/>
      <c r="E36" s="80"/>
      <c r="F36" s="80"/>
      <c r="G36" s="81"/>
      <c r="H36" s="80"/>
    </row>
    <row r="37" spans="1:8" ht="22.5" customHeight="1">
      <c r="A37" s="80"/>
      <c r="B37" s="292" t="s">
        <v>145</v>
      </c>
      <c r="C37" s="293"/>
      <c r="D37" s="294"/>
      <c r="E37" s="80"/>
      <c r="F37" s="80"/>
      <c r="G37" s="81"/>
      <c r="H37" s="80"/>
    </row>
    <row r="38" spans="1:8" ht="12.75" customHeight="1">
      <c r="A38" s="80"/>
      <c r="B38" s="292" t="s">
        <v>146</v>
      </c>
      <c r="C38" s="293"/>
      <c r="D38" s="294"/>
      <c r="E38" s="80"/>
      <c r="F38" s="80"/>
      <c r="G38" s="81"/>
      <c r="H38" s="80"/>
    </row>
    <row r="39" spans="1:8" ht="12.75" customHeight="1">
      <c r="A39" s="80"/>
      <c r="B39" s="292" t="s">
        <v>147</v>
      </c>
      <c r="C39" s="293"/>
      <c r="D39" s="294"/>
      <c r="E39" s="80"/>
      <c r="F39" s="80"/>
      <c r="G39" s="81"/>
      <c r="H39" s="80"/>
    </row>
    <row r="40" spans="1:8" ht="15.75" customHeight="1">
      <c r="A40" s="80"/>
      <c r="B40" s="292" t="s">
        <v>148</v>
      </c>
      <c r="C40" s="293"/>
      <c r="D40" s="294"/>
      <c r="E40" s="80"/>
      <c r="F40" s="80"/>
      <c r="G40" s="81"/>
      <c r="H40" s="80">
        <f>G40-F40</f>
        <v>0</v>
      </c>
    </row>
    <row r="41" spans="1:8" ht="24" customHeight="1">
      <c r="A41" s="80"/>
      <c r="B41" s="292" t="s">
        <v>52</v>
      </c>
      <c r="C41" s="293"/>
      <c r="D41" s="294"/>
      <c r="E41" s="80"/>
      <c r="F41" s="80"/>
      <c r="G41" s="81"/>
      <c r="H41" s="80"/>
    </row>
    <row r="42" spans="1:8" ht="27.75" customHeight="1">
      <c r="A42" s="80"/>
      <c r="B42" s="292" t="s">
        <v>53</v>
      </c>
      <c r="C42" s="293"/>
      <c r="D42" s="294"/>
      <c r="E42" s="34">
        <f>SUM(E18:E41)</f>
        <v>56089</v>
      </c>
      <c r="F42" s="34">
        <f>SUM(F18:F41)</f>
        <v>9535.13</v>
      </c>
      <c r="G42" s="34">
        <f>SUM(G18:G41)</f>
        <v>19474.1</v>
      </c>
      <c r="H42" s="34">
        <f>SUM(H18:H41)</f>
        <v>9938.97</v>
      </c>
    </row>
    <row r="43" spans="1:8" ht="27.75" customHeight="1">
      <c r="A43" s="86"/>
      <c r="B43" s="87"/>
      <c r="C43" s="87"/>
      <c r="D43" s="87"/>
      <c r="E43" s="69"/>
      <c r="F43" s="69"/>
      <c r="G43" s="69"/>
      <c r="H43" s="69"/>
    </row>
    <row r="44" spans="1:8" ht="27.75" customHeight="1">
      <c r="A44" s="86"/>
      <c r="B44" s="87"/>
      <c r="C44" s="87"/>
      <c r="D44" s="87"/>
      <c r="E44" s="69"/>
      <c r="F44" s="69"/>
      <c r="G44" s="69"/>
      <c r="H44" s="69"/>
    </row>
    <row r="45" spans="1:8" ht="27.75" customHeight="1">
      <c r="A45" s="86"/>
      <c r="B45" s="87"/>
      <c r="C45" s="87"/>
      <c r="D45" s="87"/>
      <c r="E45" s="69"/>
      <c r="F45" s="69"/>
      <c r="G45" s="69"/>
      <c r="H45" s="69"/>
    </row>
    <row r="46" spans="1:8" ht="27.75" customHeight="1">
      <c r="A46" s="86"/>
      <c r="B46" s="87"/>
      <c r="C46" s="87"/>
      <c r="D46" s="87"/>
      <c r="E46" s="69"/>
      <c r="F46" s="69"/>
      <c r="G46" s="69"/>
      <c r="H46" s="69"/>
    </row>
    <row r="47" spans="1:8" ht="18.75" customHeight="1">
      <c r="A47" s="86"/>
      <c r="B47" s="87"/>
      <c r="C47" s="87"/>
      <c r="D47" s="87"/>
      <c r="E47" s="68"/>
      <c r="F47" s="69"/>
      <c r="G47" s="69"/>
      <c r="H47" s="69"/>
    </row>
    <row r="48" spans="1:8" ht="12.75">
      <c r="A48" s="295" t="s">
        <v>422</v>
      </c>
      <c r="B48" s="295"/>
      <c r="C48" s="295"/>
      <c r="D48" s="295"/>
      <c r="E48" s="295"/>
      <c r="F48" s="295"/>
      <c r="G48" s="295"/>
      <c r="H48" s="295"/>
    </row>
    <row r="49" spans="1:8" ht="45">
      <c r="A49" s="78" t="s">
        <v>134</v>
      </c>
      <c r="B49" s="296" t="s">
        <v>424</v>
      </c>
      <c r="C49" s="297"/>
      <c r="D49" s="298"/>
      <c r="E49" s="78" t="s">
        <v>135</v>
      </c>
      <c r="F49" s="78" t="s">
        <v>119</v>
      </c>
      <c r="G49" s="78" t="s">
        <v>136</v>
      </c>
      <c r="H49" s="78" t="s">
        <v>425</v>
      </c>
    </row>
    <row r="50" spans="1:8" ht="12.75">
      <c r="A50" s="80">
        <v>1</v>
      </c>
      <c r="B50" s="286">
        <v>2</v>
      </c>
      <c r="C50" s="287"/>
      <c r="D50" s="288"/>
      <c r="E50" s="80">
        <v>3</v>
      </c>
      <c r="F50" s="80">
        <v>4</v>
      </c>
      <c r="G50" s="80">
        <v>5</v>
      </c>
      <c r="H50" s="80">
        <v>6</v>
      </c>
    </row>
    <row r="51" spans="1:8" ht="12.75">
      <c r="A51" s="80"/>
      <c r="B51" s="289" t="s">
        <v>137</v>
      </c>
      <c r="C51" s="290"/>
      <c r="D51" s="291"/>
      <c r="E51" s="80"/>
      <c r="F51" s="80"/>
      <c r="G51" s="80"/>
      <c r="H51" s="80"/>
    </row>
    <row r="52" spans="1:8" ht="12.75">
      <c r="A52" s="80"/>
      <c r="B52" s="289" t="s">
        <v>327</v>
      </c>
      <c r="C52" s="290"/>
      <c r="D52" s="291"/>
      <c r="E52" s="88"/>
      <c r="F52" s="89"/>
      <c r="G52" s="90"/>
      <c r="H52" s="91"/>
    </row>
    <row r="53" spans="1:8" ht="12.75">
      <c r="A53" s="80"/>
      <c r="B53" s="280" t="s">
        <v>38</v>
      </c>
      <c r="C53" s="281"/>
      <c r="D53" s="282"/>
      <c r="E53" s="92"/>
      <c r="F53" s="89"/>
      <c r="G53" s="90"/>
      <c r="H53" s="90"/>
    </row>
    <row r="54" spans="1:8" ht="12.75">
      <c r="A54" s="80"/>
      <c r="B54" s="257"/>
      <c r="C54" s="258"/>
      <c r="D54" s="259"/>
      <c r="E54" s="92"/>
      <c r="F54" s="89"/>
      <c r="G54" s="90">
        <v>0</v>
      </c>
      <c r="H54" s="90">
        <f>G54-F54</f>
        <v>0</v>
      </c>
    </row>
    <row r="55" spans="1:8" ht="12.75">
      <c r="A55" s="84"/>
      <c r="B55" s="280"/>
      <c r="C55" s="281"/>
      <c r="D55" s="282"/>
      <c r="E55" s="88"/>
      <c r="F55" s="90"/>
      <c r="G55" s="90"/>
      <c r="H55" s="90">
        <f>SUM(G55-F55)</f>
        <v>0</v>
      </c>
    </row>
    <row r="56" spans="1:8" ht="12.75">
      <c r="A56" s="84"/>
      <c r="B56" s="280"/>
      <c r="C56" s="281"/>
      <c r="D56" s="282"/>
      <c r="E56" s="88"/>
      <c r="F56" s="90"/>
      <c r="G56" s="90"/>
      <c r="H56" s="90">
        <f>SUM(G56-F56)</f>
        <v>0</v>
      </c>
    </row>
    <row r="57" spans="1:8" ht="12.75">
      <c r="A57" s="84"/>
      <c r="B57" s="280"/>
      <c r="C57" s="281"/>
      <c r="D57" s="282"/>
      <c r="E57" s="88"/>
      <c r="F57" s="90"/>
      <c r="G57" s="90"/>
      <c r="H57" s="90">
        <f>SUM(G57-F57)</f>
        <v>0</v>
      </c>
    </row>
    <row r="58" spans="1:8" ht="16.5" customHeight="1">
      <c r="A58" s="84"/>
      <c r="B58" s="280"/>
      <c r="C58" s="281"/>
      <c r="D58" s="282"/>
      <c r="E58" s="88"/>
      <c r="F58" s="90"/>
      <c r="G58" s="90"/>
      <c r="H58" s="90">
        <f>SUM(G58-F58)</f>
        <v>0</v>
      </c>
    </row>
    <row r="59" spans="1:8" ht="12.75">
      <c r="A59" s="80"/>
      <c r="B59" s="280" t="s">
        <v>39</v>
      </c>
      <c r="C59" s="281"/>
      <c r="D59" s="282"/>
      <c r="E59" s="85"/>
      <c r="F59" s="80"/>
      <c r="G59" s="80"/>
      <c r="H59" s="80"/>
    </row>
    <row r="60" spans="1:8" ht="12.75">
      <c r="A60" s="80"/>
      <c r="B60" s="280"/>
      <c r="C60" s="281"/>
      <c r="D60" s="282"/>
      <c r="E60" s="85"/>
      <c r="F60" s="80"/>
      <c r="G60" s="80"/>
      <c r="H60" s="80"/>
    </row>
    <row r="61" spans="1:8" ht="12.75">
      <c r="A61" s="80"/>
      <c r="B61" s="289" t="s">
        <v>50</v>
      </c>
      <c r="C61" s="290"/>
      <c r="D61" s="291"/>
      <c r="E61" s="85"/>
      <c r="F61" s="80"/>
      <c r="G61" s="80"/>
      <c r="H61" s="80"/>
    </row>
    <row r="62" spans="1:8" ht="12.75">
      <c r="A62" s="80"/>
      <c r="B62" s="280" t="s">
        <v>38</v>
      </c>
      <c r="C62" s="281"/>
      <c r="D62" s="282"/>
      <c r="E62" s="85"/>
      <c r="F62" s="80"/>
      <c r="G62" s="80"/>
      <c r="H62" s="80"/>
    </row>
    <row r="63" spans="1:8" ht="20.25" customHeight="1">
      <c r="A63" s="80"/>
      <c r="B63" s="280" t="s">
        <v>39</v>
      </c>
      <c r="C63" s="281"/>
      <c r="D63" s="282"/>
      <c r="E63" s="85"/>
      <c r="F63" s="80"/>
      <c r="G63" s="80"/>
      <c r="H63" s="80"/>
    </row>
    <row r="64" spans="1:8" ht="32.25" customHeight="1">
      <c r="A64" s="80"/>
      <c r="B64" s="280"/>
      <c r="C64" s="281"/>
      <c r="D64" s="282"/>
      <c r="E64" s="85"/>
      <c r="F64" s="80"/>
      <c r="G64" s="80"/>
      <c r="H64" s="80"/>
    </row>
    <row r="65" spans="1:8" ht="22.5" customHeight="1">
      <c r="A65" s="80"/>
      <c r="B65" s="283" t="s">
        <v>426</v>
      </c>
      <c r="C65" s="284"/>
      <c r="D65" s="284"/>
      <c r="E65" s="88">
        <f>SUM(E54:E64)</f>
        <v>0</v>
      </c>
      <c r="F65" s="88">
        <f>SUM(F54:F64)</f>
        <v>0</v>
      </c>
      <c r="G65" s="88">
        <f>SUM(G54:G64)</f>
        <v>0</v>
      </c>
      <c r="H65" s="88">
        <f>SUM(H54:H64)</f>
        <v>0</v>
      </c>
    </row>
    <row r="66" spans="1:8" ht="39.75" customHeight="1">
      <c r="A66" s="86"/>
      <c r="B66" s="87"/>
      <c r="C66" s="87"/>
      <c r="D66" s="87"/>
      <c r="E66" s="93"/>
      <c r="F66" s="94"/>
      <c r="G66" s="94"/>
      <c r="H66" s="94"/>
    </row>
    <row r="67" spans="1:8" ht="12.75">
      <c r="A67" s="77" t="s">
        <v>163</v>
      </c>
      <c r="B67" s="265" t="s">
        <v>55</v>
      </c>
      <c r="C67" s="265"/>
      <c r="D67" s="285" t="s">
        <v>56</v>
      </c>
      <c r="E67" s="285"/>
      <c r="F67" s="95" t="s">
        <v>54</v>
      </c>
      <c r="G67" s="279" t="s">
        <v>368</v>
      </c>
      <c r="H67" s="279"/>
    </row>
    <row r="68" spans="1:8" ht="12.75">
      <c r="A68" s="77" t="s">
        <v>461</v>
      </c>
      <c r="D68" s="272"/>
      <c r="E68" s="272"/>
      <c r="F68" s="77"/>
      <c r="G68" s="96"/>
      <c r="H68" s="52"/>
    </row>
    <row r="69" spans="2:6" ht="12.75">
      <c r="B69" s="50"/>
      <c r="D69" s="77"/>
      <c r="E69" s="77"/>
      <c r="F69" s="77"/>
    </row>
    <row r="70" spans="1:8" ht="12.75">
      <c r="A70" s="77"/>
      <c r="B70" s="77"/>
      <c r="C70" s="77"/>
      <c r="F70" s="77"/>
      <c r="G70" s="77"/>
      <c r="H70" s="77"/>
    </row>
    <row r="71" spans="1:2" ht="12.75">
      <c r="A71" s="77"/>
      <c r="B71" s="77"/>
    </row>
    <row r="72" ht="12.75">
      <c r="A72" s="77"/>
    </row>
  </sheetData>
  <sheetProtection/>
  <mergeCells count="52">
    <mergeCell ref="B14:D14"/>
    <mergeCell ref="B18:D18"/>
    <mergeCell ref="B20:D20"/>
    <mergeCell ref="A9:H9"/>
    <mergeCell ref="A10:H10"/>
    <mergeCell ref="B13:D13"/>
    <mergeCell ref="B15:D15"/>
    <mergeCell ref="B16:D16"/>
    <mergeCell ref="B17:D17"/>
    <mergeCell ref="B19:D19"/>
    <mergeCell ref="B22:D22"/>
    <mergeCell ref="B25:D25"/>
    <mergeCell ref="B26:D26"/>
    <mergeCell ref="B23:D23"/>
    <mergeCell ref="B24:D24"/>
    <mergeCell ref="B27:D27"/>
    <mergeCell ref="B28:D28"/>
    <mergeCell ref="B29:D29"/>
    <mergeCell ref="B30:D30"/>
    <mergeCell ref="B35:D35"/>
    <mergeCell ref="B36:D36"/>
    <mergeCell ref="B33:D33"/>
    <mergeCell ref="B34:D34"/>
    <mergeCell ref="B31:D31"/>
    <mergeCell ref="B32:D32"/>
    <mergeCell ref="B39:D39"/>
    <mergeCell ref="B40:D40"/>
    <mergeCell ref="B37:D37"/>
    <mergeCell ref="B38:D38"/>
    <mergeCell ref="B61:D61"/>
    <mergeCell ref="B62:D62"/>
    <mergeCell ref="B41:D41"/>
    <mergeCell ref="B42:D42"/>
    <mergeCell ref="A48:H48"/>
    <mergeCell ref="B49:D49"/>
    <mergeCell ref="B50:D50"/>
    <mergeCell ref="B51:D51"/>
    <mergeCell ref="B57:D57"/>
    <mergeCell ref="B58:D58"/>
    <mergeCell ref="B59:D59"/>
    <mergeCell ref="B60:D60"/>
    <mergeCell ref="B52:D52"/>
    <mergeCell ref="B53:D53"/>
    <mergeCell ref="B55:D55"/>
    <mergeCell ref="B56:D56"/>
    <mergeCell ref="G67:H67"/>
    <mergeCell ref="D68:E68"/>
    <mergeCell ref="B63:D63"/>
    <mergeCell ref="B64:D64"/>
    <mergeCell ref="B65:D65"/>
    <mergeCell ref="B67:C67"/>
    <mergeCell ref="D67:E67"/>
  </mergeCells>
  <printOptions horizontalCentered="1"/>
  <pageMargins left="0.7480314960629921" right="0.7480314960629921" top="0.5511811023622047" bottom="1.0236220472440944" header="0.6692913385826772" footer="1.062992125984252"/>
  <pageSetup horizontalDpi="600" verticalDpi="600" orientation="portrait" pageOrder="overThenDown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PageLayoutView="0" workbookViewId="0" topLeftCell="A1">
      <selection activeCell="V13" sqref="V13"/>
    </sheetView>
  </sheetViews>
  <sheetFormatPr defaultColWidth="9.140625" defaultRowHeight="12.75"/>
  <cols>
    <col min="3" max="3" width="10.00390625" style="0" bestFit="1" customWidth="1"/>
    <col min="4" max="4" width="15.57421875" style="0" customWidth="1"/>
    <col min="5" max="5" width="11.8515625" style="0" customWidth="1"/>
    <col min="6" max="6" width="10.421875" style="0" customWidth="1"/>
    <col min="11" max="11" width="12.421875" style="0" customWidth="1"/>
  </cols>
  <sheetData>
    <row r="1" spans="1:10" ht="12.75">
      <c r="A1" s="4" t="s">
        <v>456</v>
      </c>
      <c r="B1" s="4"/>
      <c r="I1" s="245"/>
      <c r="J1" s="245"/>
    </row>
    <row r="2" spans="1:10" ht="12.75">
      <c r="A2" s="4" t="s">
        <v>454</v>
      </c>
      <c r="B2" s="4"/>
      <c r="I2" s="245"/>
      <c r="J2" s="245"/>
    </row>
    <row r="3" spans="1:10" ht="12.75">
      <c r="A3" s="4" t="s">
        <v>328</v>
      </c>
      <c r="B3" s="4"/>
      <c r="I3" s="245"/>
      <c r="J3" s="245"/>
    </row>
    <row r="4" spans="1:10" ht="12.75">
      <c r="A4" s="4" t="s">
        <v>329</v>
      </c>
      <c r="B4" s="4"/>
      <c r="I4" s="245"/>
      <c r="J4" s="245"/>
    </row>
    <row r="5" spans="2:10" ht="12.75">
      <c r="B5" s="4"/>
      <c r="C5" s="4"/>
      <c r="G5" s="77"/>
      <c r="I5" s="245"/>
      <c r="J5" s="245"/>
    </row>
    <row r="6" spans="1:10" ht="12.75">
      <c r="A6" s="244"/>
      <c r="B6" s="244"/>
      <c r="C6" s="246"/>
      <c r="D6" s="246"/>
      <c r="E6" s="245"/>
      <c r="F6" s="245"/>
      <c r="G6" s="245"/>
      <c r="H6" s="245"/>
      <c r="I6" s="245"/>
      <c r="J6" s="245"/>
    </row>
  </sheetData>
  <sheetProtection/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A8" sqref="A8:P59"/>
    </sheetView>
  </sheetViews>
  <sheetFormatPr defaultColWidth="9.140625" defaultRowHeight="12.75"/>
  <cols>
    <col min="1" max="2" width="9.140625" style="220" customWidth="1"/>
    <col min="3" max="3" width="18.7109375" style="220" customWidth="1"/>
    <col min="4" max="4" width="8.421875" style="124" customWidth="1"/>
    <col min="5" max="5" width="10.140625" style="124" customWidth="1"/>
    <col min="6" max="6" width="5.140625" style="124" customWidth="1"/>
    <col min="7" max="7" width="10.57421875" style="124" customWidth="1"/>
    <col min="8" max="8" width="4.57421875" style="124" customWidth="1"/>
    <col min="9" max="9" width="10.8515625" style="124" customWidth="1"/>
    <col min="10" max="10" width="4.140625" style="124" customWidth="1"/>
    <col min="11" max="11" width="10.7109375" style="124" customWidth="1"/>
    <col min="12" max="12" width="4.140625" style="124" customWidth="1"/>
    <col min="13" max="13" width="10.8515625" style="124" bestFit="1" customWidth="1"/>
    <col min="14" max="14" width="4.7109375" style="124" customWidth="1"/>
    <col min="15" max="15" width="10.57421875" style="124" customWidth="1"/>
    <col min="16" max="16384" width="9.140625" style="125" customWidth="1"/>
  </cols>
  <sheetData>
    <row r="1" spans="1:15" ht="12.75">
      <c r="A1" s="4" t="s">
        <v>456</v>
      </c>
      <c r="B1" s="4"/>
      <c r="C1"/>
      <c r="D1"/>
      <c r="E1"/>
      <c r="F1"/>
      <c r="G1"/>
      <c r="H1"/>
      <c r="I1" s="123"/>
      <c r="J1" s="123"/>
      <c r="K1" s="123"/>
      <c r="L1" s="123"/>
      <c r="M1" s="123"/>
      <c r="N1" s="123"/>
      <c r="O1" s="123"/>
    </row>
    <row r="2" spans="1:15" ht="12.75">
      <c r="A2" s="4" t="s">
        <v>454</v>
      </c>
      <c r="B2" s="4"/>
      <c r="C2"/>
      <c r="D2"/>
      <c r="E2"/>
      <c r="F2"/>
      <c r="G2"/>
      <c r="H2"/>
      <c r="I2" s="123"/>
      <c r="J2" s="123"/>
      <c r="K2" s="123"/>
      <c r="L2" s="123"/>
      <c r="M2" s="123"/>
      <c r="N2" s="123"/>
      <c r="O2" s="123"/>
    </row>
    <row r="3" spans="1:15" ht="12.75">
      <c r="A3" s="4" t="s">
        <v>328</v>
      </c>
      <c r="B3" s="4"/>
      <c r="C3"/>
      <c r="D3"/>
      <c r="E3"/>
      <c r="F3"/>
      <c r="G3"/>
      <c r="H3"/>
      <c r="I3" s="123"/>
      <c r="J3" s="123"/>
      <c r="K3" s="123"/>
      <c r="L3" s="123"/>
      <c r="M3" s="123"/>
      <c r="N3" s="123"/>
      <c r="O3" s="123"/>
    </row>
    <row r="4" spans="1:15" ht="12.75">
      <c r="A4" s="4" t="s">
        <v>329</v>
      </c>
      <c r="B4" s="4"/>
      <c r="C4"/>
      <c r="D4"/>
      <c r="E4"/>
      <c r="F4"/>
      <c r="G4"/>
      <c r="H4"/>
      <c r="I4" s="123"/>
      <c r="J4" s="123"/>
      <c r="K4" s="123"/>
      <c r="L4" s="123"/>
      <c r="M4" s="123"/>
      <c r="N4" s="123"/>
      <c r="O4" s="123"/>
    </row>
    <row r="5" spans="1:15" ht="12.75">
      <c r="A5"/>
      <c r="B5" s="4"/>
      <c r="C5" s="4"/>
      <c r="D5"/>
      <c r="E5"/>
      <c r="F5"/>
      <c r="G5" s="77"/>
      <c r="H5"/>
      <c r="I5" s="123"/>
      <c r="J5" s="123"/>
      <c r="K5" s="123"/>
      <c r="L5" s="123"/>
      <c r="M5" s="123"/>
      <c r="N5" s="123"/>
      <c r="O5" s="123"/>
    </row>
    <row r="6" spans="1:15" ht="12.75">
      <c r="A6" s="123"/>
      <c r="C6" s="219"/>
      <c r="D6" s="123"/>
      <c r="E6" s="123"/>
      <c r="F6" s="123"/>
      <c r="G6" s="123"/>
      <c r="H6" s="123"/>
      <c r="I6" s="123"/>
      <c r="J6" s="123"/>
      <c r="K6" s="123"/>
      <c r="L6" s="123"/>
      <c r="N6" s="123"/>
      <c r="O6" s="123"/>
    </row>
    <row r="7" spans="1:15" ht="12.75">
      <c r="A7" s="124"/>
      <c r="C7" s="219"/>
      <c r="D7" s="123"/>
      <c r="E7" s="123"/>
      <c r="F7" s="123"/>
      <c r="G7" s="123"/>
      <c r="H7" s="123"/>
      <c r="I7" s="123"/>
      <c r="J7" s="123"/>
      <c r="K7" s="123"/>
      <c r="L7" s="123"/>
      <c r="N7" s="123"/>
      <c r="O7" s="123"/>
    </row>
    <row r="8" spans="1:15" ht="12.75">
      <c r="A8" s="124"/>
      <c r="B8" s="252"/>
      <c r="C8" s="219"/>
      <c r="D8" s="123"/>
      <c r="E8" s="123"/>
      <c r="F8" s="123"/>
      <c r="G8" s="123"/>
      <c r="H8" s="123"/>
      <c r="I8" s="123"/>
      <c r="J8" s="123"/>
      <c r="K8" s="123"/>
      <c r="L8" s="123"/>
      <c r="N8" s="123"/>
      <c r="O8" s="123"/>
    </row>
    <row r="9" spans="1:15" ht="12.75">
      <c r="A9" s="219"/>
      <c r="B9" s="219"/>
      <c r="C9" s="219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</row>
    <row r="10" spans="1:15" s="221" customFormat="1" ht="11.25">
      <c r="A10" s="320"/>
      <c r="B10" s="321"/>
      <c r="C10" s="321"/>
      <c r="D10" s="321"/>
      <c r="E10" s="322"/>
      <c r="F10" s="314"/>
      <c r="G10" s="323"/>
      <c r="H10" s="314"/>
      <c r="I10" s="317"/>
      <c r="J10" s="314"/>
      <c r="K10" s="317"/>
      <c r="L10" s="314"/>
      <c r="M10" s="317"/>
      <c r="N10" s="314"/>
      <c r="O10" s="317"/>
    </row>
    <row r="11" spans="1:15" s="221" customFormat="1" ht="15" customHeight="1">
      <c r="A11" s="334"/>
      <c r="B11" s="335"/>
      <c r="C11" s="336"/>
      <c r="D11" s="343"/>
      <c r="E11" s="323"/>
      <c r="F11" s="315"/>
      <c r="G11" s="324"/>
      <c r="H11" s="315"/>
      <c r="I11" s="318"/>
      <c r="J11" s="315"/>
      <c r="K11" s="318"/>
      <c r="L11" s="315"/>
      <c r="M11" s="318"/>
      <c r="N11" s="315"/>
      <c r="O11" s="318"/>
    </row>
    <row r="12" spans="1:15" s="221" customFormat="1" ht="25.5" customHeight="1">
      <c r="A12" s="337"/>
      <c r="B12" s="338"/>
      <c r="C12" s="339"/>
      <c r="D12" s="344"/>
      <c r="E12" s="324"/>
      <c r="F12" s="315"/>
      <c r="G12" s="324"/>
      <c r="H12" s="315"/>
      <c r="I12" s="318"/>
      <c r="J12" s="315"/>
      <c r="K12" s="318"/>
      <c r="L12" s="315"/>
      <c r="M12" s="318"/>
      <c r="N12" s="315"/>
      <c r="O12" s="318"/>
    </row>
    <row r="13" spans="1:15" s="221" customFormat="1" ht="18" customHeight="1">
      <c r="A13" s="340"/>
      <c r="B13" s="341"/>
      <c r="C13" s="342"/>
      <c r="D13" s="345"/>
      <c r="E13" s="325"/>
      <c r="F13" s="315"/>
      <c r="G13" s="325"/>
      <c r="H13" s="315"/>
      <c r="I13" s="319"/>
      <c r="J13" s="315"/>
      <c r="K13" s="319"/>
      <c r="L13" s="315"/>
      <c r="M13" s="319"/>
      <c r="N13" s="315"/>
      <c r="O13" s="319"/>
    </row>
    <row r="14" spans="1:15" s="221" customFormat="1" ht="18" customHeight="1">
      <c r="A14" s="346"/>
      <c r="B14" s="347"/>
      <c r="C14" s="347"/>
      <c r="D14" s="347"/>
      <c r="E14" s="348"/>
      <c r="F14" s="316"/>
      <c r="G14" s="222"/>
      <c r="H14" s="316"/>
      <c r="I14" s="136"/>
      <c r="J14" s="316"/>
      <c r="K14" s="136"/>
      <c r="L14" s="316"/>
      <c r="M14" s="136"/>
      <c r="N14" s="316"/>
      <c r="O14" s="136"/>
    </row>
    <row r="15" spans="1:16" s="221" customFormat="1" ht="13.5" customHeight="1">
      <c r="A15" s="326"/>
      <c r="B15" s="327"/>
      <c r="C15" s="327"/>
      <c r="D15" s="327"/>
      <c r="E15" s="328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4"/>
    </row>
    <row r="16" spans="1:16" s="221" customFormat="1" ht="12.75" customHeight="1">
      <c r="A16" s="329"/>
      <c r="B16" s="330"/>
      <c r="C16" s="330"/>
      <c r="D16" s="330"/>
      <c r="E16" s="330"/>
      <c r="F16" s="225"/>
      <c r="G16" s="225"/>
      <c r="H16" s="223"/>
      <c r="I16" s="225"/>
      <c r="J16" s="225"/>
      <c r="K16" s="225"/>
      <c r="L16" s="225"/>
      <c r="M16" s="225"/>
      <c r="N16" s="225"/>
      <c r="O16" s="225"/>
      <c r="P16" s="226"/>
    </row>
    <row r="17" spans="1:15" s="133" customFormat="1" ht="12.75">
      <c r="A17" s="331"/>
      <c r="B17" s="332"/>
      <c r="C17" s="333"/>
      <c r="D17" s="158"/>
      <c r="E17" s="176"/>
      <c r="F17" s="159"/>
      <c r="G17" s="227"/>
      <c r="H17" s="228"/>
      <c r="I17" s="227"/>
      <c r="J17" s="228"/>
      <c r="K17" s="227"/>
      <c r="L17" s="228"/>
      <c r="M17" s="229"/>
      <c r="N17" s="228"/>
      <c r="O17" s="229"/>
    </row>
    <row r="18" spans="1:15" s="133" customFormat="1" ht="12.75">
      <c r="A18" s="331"/>
      <c r="B18" s="332"/>
      <c r="C18" s="333"/>
      <c r="D18" s="158"/>
      <c r="E18" s="176"/>
      <c r="F18" s="159"/>
      <c r="G18" s="227"/>
      <c r="H18" s="228"/>
      <c r="I18" s="227"/>
      <c r="J18" s="228"/>
      <c r="K18" s="227"/>
      <c r="L18" s="228"/>
      <c r="M18" s="229"/>
      <c r="N18" s="228"/>
      <c r="O18" s="229"/>
    </row>
    <row r="19" spans="1:15" s="133" customFormat="1" ht="12.75">
      <c r="A19" s="331"/>
      <c r="B19" s="332"/>
      <c r="C19" s="333"/>
      <c r="D19" s="158"/>
      <c r="E19" s="176"/>
      <c r="F19" s="159"/>
      <c r="G19" s="227"/>
      <c r="H19" s="228"/>
      <c r="I19" s="227"/>
      <c r="J19" s="228"/>
      <c r="K19" s="227"/>
      <c r="L19" s="228"/>
      <c r="M19" s="229"/>
      <c r="N19" s="228"/>
      <c r="O19" s="229"/>
    </row>
    <row r="20" spans="1:15" s="133" customFormat="1" ht="12.75">
      <c r="A20" s="331"/>
      <c r="B20" s="332"/>
      <c r="C20" s="333"/>
      <c r="D20" s="158"/>
      <c r="E20" s="176"/>
      <c r="F20" s="159"/>
      <c r="G20" s="227"/>
      <c r="H20" s="228"/>
      <c r="I20" s="227"/>
      <c r="J20" s="228"/>
      <c r="K20" s="227"/>
      <c r="L20" s="228"/>
      <c r="M20" s="229"/>
      <c r="N20" s="228"/>
      <c r="O20" s="229"/>
    </row>
    <row r="21" spans="1:15" s="133" customFormat="1" ht="12.75">
      <c r="A21" s="331"/>
      <c r="B21" s="332"/>
      <c r="C21" s="333"/>
      <c r="D21" s="158"/>
      <c r="E21" s="176"/>
      <c r="F21" s="159"/>
      <c r="G21" s="227"/>
      <c r="H21" s="228"/>
      <c r="I21" s="227"/>
      <c r="J21" s="228"/>
      <c r="K21" s="227"/>
      <c r="L21" s="228"/>
      <c r="M21" s="229"/>
      <c r="N21" s="228"/>
      <c r="O21" s="229"/>
    </row>
    <row r="22" spans="1:15" s="133" customFormat="1" ht="12.75">
      <c r="A22" s="331"/>
      <c r="B22" s="332"/>
      <c r="C22" s="333"/>
      <c r="D22" s="158"/>
      <c r="E22" s="176"/>
      <c r="F22" s="159"/>
      <c r="G22" s="227"/>
      <c r="H22" s="228"/>
      <c r="I22" s="227"/>
      <c r="J22" s="228"/>
      <c r="K22" s="227"/>
      <c r="L22" s="228"/>
      <c r="M22" s="229"/>
      <c r="N22" s="228"/>
      <c r="O22" s="229"/>
    </row>
    <row r="23" spans="1:15" s="133" customFormat="1" ht="12.75">
      <c r="A23" s="331"/>
      <c r="B23" s="332"/>
      <c r="C23" s="333"/>
      <c r="D23" s="158"/>
      <c r="E23" s="176"/>
      <c r="F23" s="159"/>
      <c r="G23" s="227"/>
      <c r="H23" s="228"/>
      <c r="I23" s="227"/>
      <c r="J23" s="228"/>
      <c r="K23" s="227"/>
      <c r="L23" s="228"/>
      <c r="M23" s="229"/>
      <c r="N23" s="228"/>
      <c r="O23" s="229"/>
    </row>
    <row r="24" spans="1:15" s="133" customFormat="1" ht="12.75">
      <c r="A24" s="331"/>
      <c r="B24" s="332"/>
      <c r="C24" s="333"/>
      <c r="D24" s="158"/>
      <c r="E24" s="176"/>
      <c r="F24" s="159"/>
      <c r="G24" s="227"/>
      <c r="H24" s="228"/>
      <c r="I24" s="227"/>
      <c r="J24" s="228"/>
      <c r="K24" s="227"/>
      <c r="L24" s="228"/>
      <c r="M24" s="229"/>
      <c r="N24" s="228"/>
      <c r="O24" s="229"/>
    </row>
    <row r="25" spans="1:15" s="133" customFormat="1" ht="12.75">
      <c r="A25" s="331"/>
      <c r="B25" s="332"/>
      <c r="C25" s="333"/>
      <c r="D25" s="158"/>
      <c r="E25" s="176"/>
      <c r="F25" s="159"/>
      <c r="G25" s="227"/>
      <c r="H25" s="228"/>
      <c r="I25" s="227"/>
      <c r="J25" s="228"/>
      <c r="K25" s="227"/>
      <c r="L25" s="228"/>
      <c r="M25" s="229"/>
      <c r="N25" s="228"/>
      <c r="O25" s="229"/>
    </row>
    <row r="26" spans="1:15" s="133" customFormat="1" ht="12.75">
      <c r="A26" s="331"/>
      <c r="B26" s="332"/>
      <c r="C26" s="333"/>
      <c r="D26" s="158"/>
      <c r="E26" s="176"/>
      <c r="F26" s="159"/>
      <c r="G26" s="227"/>
      <c r="H26" s="228"/>
      <c r="I26" s="227"/>
      <c r="J26" s="228"/>
      <c r="K26" s="227"/>
      <c r="L26" s="228"/>
      <c r="M26" s="229"/>
      <c r="N26" s="228"/>
      <c r="O26" s="229"/>
    </row>
    <row r="27" spans="1:15" s="133" customFormat="1" ht="12.75">
      <c r="A27" s="331"/>
      <c r="B27" s="332"/>
      <c r="C27" s="333"/>
      <c r="D27" s="158"/>
      <c r="E27" s="176"/>
      <c r="F27" s="159"/>
      <c r="G27" s="227"/>
      <c r="H27" s="228"/>
      <c r="I27" s="227"/>
      <c r="J27" s="228"/>
      <c r="K27" s="227"/>
      <c r="L27" s="228"/>
      <c r="M27" s="229"/>
      <c r="N27" s="228"/>
      <c r="O27" s="229"/>
    </row>
    <row r="28" spans="1:15" s="133" customFormat="1" ht="12.75">
      <c r="A28" s="331"/>
      <c r="B28" s="332"/>
      <c r="C28" s="333"/>
      <c r="D28" s="158"/>
      <c r="E28" s="176"/>
      <c r="F28" s="159"/>
      <c r="G28" s="227"/>
      <c r="H28" s="228"/>
      <c r="I28" s="227"/>
      <c r="J28" s="228"/>
      <c r="K28" s="227"/>
      <c r="L28" s="228"/>
      <c r="M28" s="229"/>
      <c r="N28" s="228"/>
      <c r="O28" s="229"/>
    </row>
    <row r="29" spans="1:15" s="133" customFormat="1" ht="12.75">
      <c r="A29" s="331"/>
      <c r="B29" s="332"/>
      <c r="C29" s="333"/>
      <c r="D29" s="158"/>
      <c r="E29" s="176"/>
      <c r="F29" s="159"/>
      <c r="G29" s="227"/>
      <c r="H29" s="228"/>
      <c r="I29" s="227"/>
      <c r="J29" s="228"/>
      <c r="K29" s="227"/>
      <c r="L29" s="228"/>
      <c r="M29" s="229"/>
      <c r="N29" s="228"/>
      <c r="O29" s="229"/>
    </row>
    <row r="30" spans="1:15" s="133" customFormat="1" ht="12.75">
      <c r="A30" s="331"/>
      <c r="B30" s="332"/>
      <c r="C30" s="333"/>
      <c r="D30" s="158"/>
      <c r="E30" s="176"/>
      <c r="F30" s="159"/>
      <c r="G30" s="227"/>
      <c r="H30" s="228"/>
      <c r="I30" s="227"/>
      <c r="J30" s="228"/>
      <c r="K30" s="227"/>
      <c r="L30" s="228"/>
      <c r="M30" s="229"/>
      <c r="N30" s="228"/>
      <c r="O30" s="229"/>
    </row>
    <row r="31" spans="1:15" s="133" customFormat="1" ht="12.75">
      <c r="A31" s="331"/>
      <c r="B31" s="332"/>
      <c r="C31" s="333"/>
      <c r="D31" s="158"/>
      <c r="E31" s="176"/>
      <c r="F31" s="159"/>
      <c r="G31" s="227"/>
      <c r="H31" s="228"/>
      <c r="I31" s="227"/>
      <c r="J31" s="228"/>
      <c r="K31" s="227"/>
      <c r="L31" s="228"/>
      <c r="M31" s="229"/>
      <c r="N31" s="228"/>
      <c r="O31" s="229"/>
    </row>
    <row r="32" spans="1:15" s="133" customFormat="1" ht="12.75">
      <c r="A32" s="331"/>
      <c r="B32" s="332"/>
      <c r="C32" s="333"/>
      <c r="D32" s="158"/>
      <c r="E32" s="176"/>
      <c r="F32" s="159"/>
      <c r="G32" s="227"/>
      <c r="H32" s="228"/>
      <c r="I32" s="227"/>
      <c r="J32" s="228"/>
      <c r="K32" s="227"/>
      <c r="L32" s="228"/>
      <c r="M32" s="229"/>
      <c r="N32" s="228"/>
      <c r="O32" s="229"/>
    </row>
    <row r="33" spans="1:15" s="133" customFormat="1" ht="12.75">
      <c r="A33" s="331"/>
      <c r="B33" s="332"/>
      <c r="C33" s="333"/>
      <c r="D33" s="158"/>
      <c r="E33" s="176"/>
      <c r="F33" s="159"/>
      <c r="G33" s="227"/>
      <c r="H33" s="228"/>
      <c r="I33" s="227"/>
      <c r="J33" s="228"/>
      <c r="K33" s="227"/>
      <c r="L33" s="228"/>
      <c r="M33" s="229"/>
      <c r="N33" s="228"/>
      <c r="O33" s="229"/>
    </row>
    <row r="34" spans="1:16" s="221" customFormat="1" ht="23.25" customHeight="1">
      <c r="A34" s="351"/>
      <c r="B34" s="352"/>
      <c r="C34" s="352"/>
      <c r="D34" s="352"/>
      <c r="E34" s="353"/>
      <c r="F34" s="225"/>
      <c r="G34" s="225"/>
      <c r="H34" s="223"/>
      <c r="I34" s="225"/>
      <c r="J34" s="225"/>
      <c r="K34" s="225"/>
      <c r="L34" s="225"/>
      <c r="M34" s="225"/>
      <c r="N34" s="225"/>
      <c r="O34" s="225"/>
      <c r="P34" s="226"/>
    </row>
    <row r="35" spans="1:16" s="221" customFormat="1" ht="11.25">
      <c r="A35" s="354"/>
      <c r="B35" s="354"/>
      <c r="C35" s="354"/>
      <c r="D35" s="354"/>
      <c r="E35" s="354"/>
      <c r="F35" s="225"/>
      <c r="G35" s="225"/>
      <c r="H35" s="223"/>
      <c r="I35" s="225"/>
      <c r="J35" s="230"/>
      <c r="K35" s="225"/>
      <c r="L35" s="225"/>
      <c r="M35" s="225"/>
      <c r="N35" s="225"/>
      <c r="O35" s="225"/>
      <c r="P35" s="226"/>
    </row>
    <row r="36" spans="1:15" s="133" customFormat="1" ht="14.25" customHeight="1">
      <c r="A36" s="355"/>
      <c r="B36" s="356"/>
      <c r="C36" s="356"/>
      <c r="D36" s="356"/>
      <c r="E36" s="357"/>
      <c r="F36" s="225"/>
      <c r="G36" s="195"/>
      <c r="H36" s="159"/>
      <c r="I36" s="195"/>
      <c r="J36" s="159"/>
      <c r="K36" s="195"/>
      <c r="L36" s="159"/>
      <c r="M36" s="231"/>
      <c r="N36" s="159"/>
      <c r="O36" s="231"/>
    </row>
    <row r="37" spans="1:15" s="194" customFormat="1" ht="11.25">
      <c r="A37" s="349"/>
      <c r="B37" s="349"/>
      <c r="C37" s="349"/>
      <c r="D37" s="349"/>
      <c r="E37" s="349"/>
      <c r="F37" s="225"/>
      <c r="G37" s="232"/>
      <c r="H37" s="233"/>
      <c r="I37" s="234"/>
      <c r="J37" s="189"/>
      <c r="K37" s="234"/>
      <c r="L37" s="235"/>
      <c r="M37" s="236"/>
      <c r="N37" s="237"/>
      <c r="O37" s="238"/>
    </row>
    <row r="38" spans="1:15" s="194" customFormat="1" ht="11.25">
      <c r="A38" s="358"/>
      <c r="B38" s="358"/>
      <c r="C38" s="358"/>
      <c r="D38" s="358"/>
      <c r="E38" s="358"/>
      <c r="F38" s="239"/>
      <c r="G38" s="232"/>
      <c r="H38" s="233"/>
      <c r="I38" s="234"/>
      <c r="J38" s="189"/>
      <c r="K38" s="234"/>
      <c r="L38" s="235"/>
      <c r="M38" s="236"/>
      <c r="N38" s="237"/>
      <c r="O38" s="238"/>
    </row>
    <row r="39" spans="1:15" s="194" customFormat="1" ht="11.25">
      <c r="A39" s="358"/>
      <c r="B39" s="358"/>
      <c r="C39" s="358"/>
      <c r="D39" s="358"/>
      <c r="E39" s="358"/>
      <c r="F39" s="239"/>
      <c r="G39" s="232"/>
      <c r="H39" s="233"/>
      <c r="I39" s="234"/>
      <c r="J39" s="189"/>
      <c r="K39" s="234"/>
      <c r="L39" s="235"/>
      <c r="M39" s="236"/>
      <c r="N39" s="237"/>
      <c r="O39" s="238"/>
    </row>
    <row r="40" spans="1:15" s="194" customFormat="1" ht="11.25">
      <c r="A40" s="358"/>
      <c r="B40" s="358"/>
      <c r="C40" s="358"/>
      <c r="D40" s="358"/>
      <c r="E40" s="358"/>
      <c r="F40" s="239"/>
      <c r="G40" s="239"/>
      <c r="H40" s="233"/>
      <c r="I40" s="239"/>
      <c r="J40" s="233"/>
      <c r="K40" s="239"/>
      <c r="L40" s="201"/>
      <c r="M40" s="239"/>
      <c r="N40" s="233"/>
      <c r="O40" s="239"/>
    </row>
    <row r="41" spans="1:15" s="194" customFormat="1" ht="11.25">
      <c r="A41" s="358"/>
      <c r="B41" s="358"/>
      <c r="C41" s="358"/>
      <c r="D41" s="358"/>
      <c r="E41" s="358"/>
      <c r="F41" s="239"/>
      <c r="G41" s="205"/>
      <c r="H41" s="233"/>
      <c r="I41" s="203"/>
      <c r="J41" s="189"/>
      <c r="K41" s="203"/>
      <c r="L41" s="235"/>
      <c r="M41" s="236"/>
      <c r="N41" s="237"/>
      <c r="O41" s="240"/>
    </row>
    <row r="42" spans="1:15" s="194" customFormat="1" ht="11.25">
      <c r="A42" s="349"/>
      <c r="B42" s="349"/>
      <c r="C42" s="349"/>
      <c r="D42" s="349"/>
      <c r="E42" s="349"/>
      <c r="F42" s="239"/>
      <c r="G42" s="205"/>
      <c r="H42" s="233"/>
      <c r="I42" s="203"/>
      <c r="J42" s="189"/>
      <c r="K42" s="203"/>
      <c r="L42" s="235"/>
      <c r="M42" s="236"/>
      <c r="N42" s="237"/>
      <c r="O42" s="212"/>
    </row>
    <row r="43" spans="1:15" s="133" customFormat="1" ht="12.75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</row>
    <row r="44" spans="1:16" ht="12.75">
      <c r="A44" s="241"/>
      <c r="B44" s="241"/>
      <c r="C44" s="241"/>
      <c r="D44" s="215"/>
      <c r="E44" s="215"/>
      <c r="J44" s="216"/>
      <c r="L44" s="350"/>
      <c r="M44" s="350"/>
      <c r="N44" s="350"/>
      <c r="O44" s="350"/>
      <c r="P44" s="221"/>
    </row>
    <row r="45" spans="1:16" ht="12.75">
      <c r="A45" s="241"/>
      <c r="B45" s="241"/>
      <c r="C45" s="241"/>
      <c r="D45" s="215"/>
      <c r="K45" s="215"/>
      <c r="L45" s="350"/>
      <c r="M45" s="350"/>
      <c r="N45" s="350"/>
      <c r="O45" s="350"/>
      <c r="P45" s="221"/>
    </row>
    <row r="46" spans="10:16" ht="12.75">
      <c r="J46" s="218"/>
      <c r="K46" s="127"/>
      <c r="L46" s="123"/>
      <c r="M46" s="242"/>
      <c r="N46" s="242"/>
      <c r="P46" s="243"/>
    </row>
    <row r="47" spans="1:16" ht="12.75">
      <c r="A47" s="219"/>
      <c r="C47" s="219"/>
      <c r="D47" s="123"/>
      <c r="E47" s="126"/>
      <c r="F47" s="123"/>
      <c r="G47" s="127"/>
      <c r="H47" s="123"/>
      <c r="I47" s="123"/>
      <c r="J47" s="123"/>
      <c r="K47" s="127"/>
      <c r="L47" s="123"/>
      <c r="M47" s="242"/>
      <c r="N47" s="242"/>
      <c r="O47" s="217"/>
      <c r="P47" s="221"/>
    </row>
    <row r="48" spans="13:14" ht="12.75">
      <c r="M48" s="242"/>
      <c r="N48" s="242"/>
    </row>
  </sheetData>
  <sheetProtection/>
  <mergeCells count="45">
    <mergeCell ref="L45:O45"/>
    <mergeCell ref="A36:E36"/>
    <mergeCell ref="A37:E37"/>
    <mergeCell ref="A38:E38"/>
    <mergeCell ref="A39:E39"/>
    <mergeCell ref="A40:E40"/>
    <mergeCell ref="A41:E41"/>
    <mergeCell ref="A32:C32"/>
    <mergeCell ref="A33:C33"/>
    <mergeCell ref="A42:E42"/>
    <mergeCell ref="L44:O44"/>
    <mergeCell ref="A34:E34"/>
    <mergeCell ref="A35:E35"/>
    <mergeCell ref="A30:C30"/>
    <mergeCell ref="A31:C31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I10:I13"/>
    <mergeCell ref="A15:E15"/>
    <mergeCell ref="A16:E16"/>
    <mergeCell ref="A17:C17"/>
    <mergeCell ref="A11:C13"/>
    <mergeCell ref="D11:D13"/>
    <mergeCell ref="E11:E13"/>
    <mergeCell ref="A14:E14"/>
    <mergeCell ref="N10:N14"/>
    <mergeCell ref="O10:O13"/>
    <mergeCell ref="A10:E10"/>
    <mergeCell ref="F10:F14"/>
    <mergeCell ref="J10:J14"/>
    <mergeCell ref="K10:K13"/>
    <mergeCell ref="L10:L14"/>
    <mergeCell ref="M10:M13"/>
    <mergeCell ref="G10:G13"/>
    <mergeCell ref="H10:H1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2018-04-30T13:45:51Z</cp:lastPrinted>
  <dcterms:created xsi:type="dcterms:W3CDTF">2008-07-04T06:50:58Z</dcterms:created>
  <dcterms:modified xsi:type="dcterms:W3CDTF">2018-04-30T14:09:43Z</dcterms:modified>
  <cp:category/>
  <cp:version/>
  <cp:contentType/>
  <cp:contentStatus/>
</cp:coreProperties>
</file>