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struktura obaveza fonda" sheetId="8" r:id="rId8"/>
    <sheet name="IZV. o trans. sa povezanim lici" sheetId="9" r:id="rId9"/>
    <sheet name="SU - akcije" sheetId="10" r:id="rId10"/>
    <sheet name="SU - obveznice" sheetId="11" r:id="rId11"/>
    <sheet name="NDG" sheetId="12" r:id="rId12"/>
  </sheets>
  <definedNames>
    <definedName name="_xlnm.Print_Area" localSheetId="0">'bilans stanja'!#REF!</definedName>
    <definedName name="_xlnm.Print_Area" localSheetId="1">'bilans uspjeha'!$A$1:$F$74</definedName>
    <definedName name="_xlnm.Print_Area" localSheetId="4">'izv. o fin. pokazateljima fonda'!$A$1:$E$31</definedName>
    <definedName name="_xlnm.Print_Area" localSheetId="3">'izv. o tokovima gotovine'!$A$1:$E$57</definedName>
    <definedName name="_xlnm.Print_Area" localSheetId="2">'izvj. o promjenama neto imovine'!$A$1:$E$36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uspjeha'!$12:$13</definedName>
  </definedNames>
  <calcPr fullCalcOnLoad="1"/>
</workbook>
</file>

<file path=xl/sharedStrings.xml><?xml version="1.0" encoding="utf-8"?>
<sst xmlns="http://schemas.openxmlformats.org/spreadsheetml/2006/main" count="1913" uniqueCount="595">
  <si>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</si>
  <si>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</si>
  <si>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</si>
  <si>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</si>
  <si>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</si>
  <si>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</si>
  <si>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</si>
  <si>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</si>
  <si>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</si>
  <si>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</si>
  <si>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</si>
  <si>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</si>
  <si>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</si>
  <si>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</si>
  <si>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</si>
  <si>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</si>
  <si>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</si>
  <si>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</si>
  <si>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</si>
  <si>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</si>
  <si>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</si>
  <si>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</si>
  <si>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</si>
  <si>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</si>
  <si>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</si>
  <si>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</si>
  <si>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</si>
  <si>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</si>
  <si>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</si>
  <si>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</si>
  <si>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</si>
  <si>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</si>
  <si>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</si>
  <si>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</si>
  <si>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</si>
  <si>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</si>
  <si>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</si>
  <si>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</si>
  <si>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</si>
  <si>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</si>
  <si>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</si>
  <si>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</si>
  <si>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</si>
  <si>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</si>
  <si>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</si>
  <si>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</si>
  <si>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</si>
  <si>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</si>
  <si>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</si>
  <si>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</si>
  <si>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</si>
  <si>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</si>
  <si>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</si>
  <si>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</si>
  <si>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</si>
  <si>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</si>
  <si>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</si>
  <si>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</si>
  <si>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</si>
  <si>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</si>
  <si>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</si>
  <si>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</si>
  <si>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</si>
  <si>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</si>
  <si>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</si>
  <si>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</si>
  <si>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</si>
  <si>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</si>
  <si>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</si>
  <si>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</si>
  <si>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</si>
  <si>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</si>
  <si>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</si>
  <si>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</si>
  <si>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</si>
  <si>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</si>
  <si>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</si>
  <si>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</si>
  <si>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</si>
  <si>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</si>
  <si>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</si>
  <si>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</si>
  <si>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</si>
  <si>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</si>
  <si>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</si>
  <si>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</si>
  <si>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</si>
  <si>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</si>
  <si>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</si>
  <si>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</si>
  <si>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</si>
  <si>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</si>
  <si>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</si>
  <si>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</si>
  <si>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</si>
  <si>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</si>
  <si>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</si>
  <si>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</si>
  <si>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</si>
  <si>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</si>
  <si>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</si>
  <si>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</si>
  <si>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</si>
  <si>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</si>
  <si>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</si>
  <si>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</si>
  <si>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</si>
  <si>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</si>
  <si>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</si>
  <si>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</si>
  <si>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</si>
  <si>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</si>
  <si>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</si>
  <si>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</si>
  <si>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</si>
  <si>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</si>
  <si>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</si>
  <si>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</si>
  <si>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</si>
  <si>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</si>
  <si>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</si>
  <si>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</si>
  <si>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</si>
  <si>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</si>
  <si>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</si>
  <si>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</si>
  <si>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</si>
  <si>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</si>
  <si>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</si>
  <si>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</si>
  <si>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</si>
  <si>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</si>
  <si>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</si>
  <si>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</si>
  <si>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</si>
  <si>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</si>
  <si>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</si>
  <si>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</si>
  <si>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</si>
  <si>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</si>
  <si>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</si>
  <si>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</si>
  <si>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</si>
  <si>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</si>
  <si>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</si>
  <si>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</si>
  <si>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</si>
  <si>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</si>
  <si>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</si>
  <si>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</si>
  <si>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</si>
  <si>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</si>
  <si>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</si>
  <si>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</si>
  <si>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</si>
  <si>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</si>
  <si>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</si>
  <si>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</si>
  <si>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</si>
  <si>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</si>
  <si>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</si>
  <si>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</si>
  <si>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</si>
  <si>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</si>
  <si>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</si>
  <si>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</si>
  <si>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</si>
  <si>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</si>
  <si>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</si>
  <si>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</si>
  <si>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</si>
  <si>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</si>
  <si>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</si>
  <si>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</si>
  <si>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</si>
  <si>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</si>
  <si>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</si>
  <si>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</si>
  <si>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</si>
  <si>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</si>
  <si>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</si>
  <si>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</si>
  <si>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</si>
  <si>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</si>
  <si>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</si>
  <si>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</si>
  <si>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</si>
  <si>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</si>
  <si>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</si>
  <si>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</si>
  <si>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</si>
  <si>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</si>
  <si>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</si>
  <si>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</si>
  <si>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</si>
  <si>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</si>
  <si>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</si>
  <si>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</si>
  <si>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</si>
  <si>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</si>
  <si>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</si>
  <si>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</si>
  <si>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</si>
  <si>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</si>
  <si>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</si>
  <si>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</si>
  <si>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</si>
  <si>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</si>
  <si>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</si>
  <si>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</si>
  <si>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</si>
  <si>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</si>
  <si>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</si>
  <si>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</si>
  <si>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</si>
  <si>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</si>
  <si>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</si>
  <si>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</si>
  <si>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</si>
  <si>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</si>
  <si>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</si>
  <si>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</si>
  <si>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</si>
  <si>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</si>
  <si>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</si>
  <si>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</si>
  <si>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</si>
  <si>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A. UKUPNA IMOVINA (002+003+010+018+019)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</si>
  <si>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</si>
  <si>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</si>
  <si>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</si>
  <si>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</si>
  <si>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</si>
  <si>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</si>
  <si>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</si>
  <si>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</si>
  <si>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</si>
  <si>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</si>
  <si>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</si>
  <si>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</si>
  <si>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</si>
  <si>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</si>
  <si>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</si>
  <si>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</si>
  <si>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</si>
  <si>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</si>
  <si>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</si>
  <si>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</si>
  <si>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</si>
  <si>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</si>
  <si>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</si>
  <si>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</si>
  <si>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</si>
  <si>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</si>
  <si>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</si>
  <si>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</si>
  <si>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</si>
  <si>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</si>
  <si>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</si>
  <si>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</si>
  <si>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</si>
  <si>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</si>
  <si>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</si>
  <si>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</si>
  <si>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</si>
  <si>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</si>
  <si>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</si>
  <si>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</si>
  <si>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</si>
  <si>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</si>
  <si>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</si>
  <si>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</si>
  <si>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</si>
  <si>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</si>
  <si>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</si>
  <si>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</si>
  <si>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</si>
  <si>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</si>
  <si>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</si>
  <si>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</si>
  <si>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</si>
  <si>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</si>
  <si>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</si>
  <si>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</si>
  <si>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</si>
  <si>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</si>
  <si>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</si>
  <si>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</si>
  <si>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</si>
  <si>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</si>
  <si>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</si>
  <si>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</si>
  <si>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</si>
  <si>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</si>
  <si>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</si>
  <si>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</si>
  <si>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</si>
  <si>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</si>
  <si>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</si>
  <si>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</si>
  <si>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</si>
  <si>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</si>
  <si>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</si>
  <si>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</si>
  <si>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</si>
  <si>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</si>
  <si>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</si>
  <si>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</si>
  <si>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</si>
  <si>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</si>
  <si>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</si>
  <si>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</si>
  <si>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</si>
  <si>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</si>
  <si>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</si>
  <si>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</si>
  <si>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</si>
  <si>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</si>
  <si>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</si>
  <si>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</si>
  <si>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</si>
  <si>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</si>
  <si>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</si>
  <si>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</si>
  <si>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</si>
  <si>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</si>
  <si>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</si>
  <si>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</si>
  <si>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</si>
  <si>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</si>
  <si>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</si>
  <si>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</si>
  <si>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</si>
  <si>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na dan 30.09.2016. godine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</si>
  <si>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</si>
  <si>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</si>
  <si>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</si>
  <si>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</si>
  <si>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</si>
  <si>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</si>
  <si>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</si>
  <si>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</si>
  <si>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</si>
  <si>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</si>
  <si>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</si>
  <si>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</si>
  <si>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</si>
  <si>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</si>
  <si>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</si>
  <si>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</si>
  <si>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</si>
  <si>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</si>
  <si>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</si>
  <si>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</si>
  <si>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</si>
  <si>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</si>
  <si>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</si>
  <si>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</si>
  <si>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</si>
  <si>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</si>
  <si>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</si>
  <si>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</si>
  <si>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</si>
  <si>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</si>
  <si>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</si>
  <si>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</si>
  <si>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</si>
  <si>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</si>
  <si>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</si>
  <si>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</si>
  <si>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</si>
  <si>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</si>
  <si>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</si>
  <si>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od 01.01. do 30.09.2016. godine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</si>
  <si>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</si>
  <si>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</si>
  <si>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</si>
  <si>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</si>
  <si>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</si>
  <si>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</si>
  <si>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</si>
  <si>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</si>
  <si>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</si>
  <si>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</si>
  <si>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</si>
  <si>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</si>
  <si>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</si>
  <si>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</si>
  <si>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</si>
  <si>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</si>
  <si>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</si>
  <si>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</si>
  <si>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</si>
  <si>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</si>
  <si>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</si>
  <si>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</si>
  <si>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</si>
  <si>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</si>
  <si>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</si>
  <si>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</si>
  <si>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</si>
  <si>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</si>
  <si>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</si>
  <si>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 xml:space="preserve">Dana, 30.09.2016. godine                  </t>
  </si>
  <si>
    <t xml:space="preserve">  za period od 01.01 do 30.09.2016. godine</t>
  </si>
  <si>
    <t>Dana, 30.09.2016. godine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</si>
  <si>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</si>
  <si>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</si>
  <si>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</si>
  <si>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</si>
  <si>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</si>
  <si>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</si>
  <si>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</si>
  <si>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>za period od 01.01.do 30.09.2016. godine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</si>
  <si>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</si>
  <si>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</si>
  <si>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0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</si>
  <si>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</si>
  <si>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</si>
  <si>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</si>
  <si>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</si>
  <si>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</si>
  <si>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</si>
  <si>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</si>
  <si>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</si>
  <si>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</si>
  <si>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</si>
  <si>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</si>
  <si>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</si>
  <si>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>za period od 01.01. do 30.09.2016. godine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</si>
  <si>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</si>
  <si>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</si>
  <si>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</si>
  <si>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</si>
  <si>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</si>
  <si>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</si>
  <si>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</si>
  <si>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</si>
  <si>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</si>
  <si>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</si>
  <si>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</si>
  <si>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</si>
  <si>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</si>
  <si>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</si>
  <si>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</si>
  <si>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</si>
  <si>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</si>
  <si>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</si>
  <si>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</si>
  <si>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</si>
  <si>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</si>
  <si>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Naziv investicionog fonda: ZIF  UNIOINVEST  FOND a.d.</t>
  </si>
  <si>
    <t>JIB zatvorenog investicionog fonda: 4402768070003</t>
  </si>
  <si>
    <t xml:space="preserve">Dana, 30.09.2016. godine                        </t>
  </si>
  <si>
    <t xml:space="preserve">Dana, 30 09.2016. godine                                                         </t>
  </si>
  <si>
    <t xml:space="preserve">Dana, 30.09.2016. godine                                 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</si>
  <si>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</si>
  <si>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</si>
  <si>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</si>
  <si>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</si>
  <si>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IZVJEŠTAJ O STRUKTURI ULAGANJA INVESTICIONOG FONDA - AKCIJE na dan 30.09.2016. GODINE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</si>
  <si>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</si>
  <si>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</si>
  <si>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</si>
  <si>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</si>
  <si>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</si>
  <si>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</si>
  <si>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</si>
  <si>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</si>
  <si>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BIRAČ AD ZVORNIK</t>
  </si>
  <si>
    <t>R</t>
  </si>
  <si>
    <t>BIRA-R-A</t>
  </si>
  <si>
    <t>B</t>
  </si>
  <si>
    <t>BANJALUČKA PIVARA AD BANJA LUKA</t>
  </si>
  <si>
    <t>BLPV-R-A</t>
  </si>
  <si>
    <t>MH ERS ZP ELEKTRODISTRIBUCIJA AD PALE</t>
  </si>
  <si>
    <t>EDPL-R-A</t>
  </si>
  <si>
    <t>ELEKTROKRAJINA AD BANJA LUKA</t>
  </si>
  <si>
    <t>EKBL-R-A</t>
  </si>
  <si>
    <t>ELEKTROHERCEGOVINA AD TREBINJE</t>
  </si>
  <si>
    <t>EKHC-R-A</t>
  </si>
  <si>
    <t>MH ERS ZEDP ELEKTRO BIJELJINA</t>
  </si>
  <si>
    <t>ELBJ-R-A</t>
  </si>
  <si>
    <t>ELEKTRO DOBOJ AD DOBOJ</t>
  </si>
  <si>
    <t>ELDO-R-A</t>
  </si>
  <si>
    <t>MH ERS AD TREBINJE ZP HIDROELEKTRANE</t>
  </si>
  <si>
    <t>HEDR-R-A</t>
  </si>
  <si>
    <t>HE NA VRBASU AD</t>
  </si>
  <si>
    <t>HELV-R-A</t>
  </si>
  <si>
    <t>JP HIDROELEKTRANE NA TREBIŠNJICI</t>
  </si>
  <si>
    <t>HETR-R-A</t>
  </si>
  <si>
    <t>KRAJINALIJEK AD BANJA LUKA</t>
  </si>
  <si>
    <t>KRJL-R-A</t>
  </si>
  <si>
    <t>HYPO ALPE-ADRIA-BANK AD BANJA LUKA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</si>
  <si>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</si>
  <si>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</si>
  <si>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</si>
  <si>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</si>
  <si>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</si>
  <si>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</si>
  <si>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</si>
  <si>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</si>
  <si>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</si>
  <si>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>MJEŠOVITI HOLDING ERS, MP AD TREBINJE-ZP RITE 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</si>
  <si>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</si>
  <si>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</si>
  <si>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</si>
  <si>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</si>
  <si>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</si>
  <si>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</si>
  <si>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</si>
  <si>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INTESA SANPAOLO BANK DD BIH</t>
  </si>
  <si>
    <t>UPIBR</t>
  </si>
  <si>
    <t>3. Akcije zatvorenih investicionih fondova</t>
  </si>
  <si>
    <t>ZIF BLB-PROFIT AD BANJA LUKA</t>
  </si>
  <si>
    <t>BLBP-R-A</t>
  </si>
  <si>
    <t>ZIF BORS INVEST FOND AD BANJA LUKA</t>
  </si>
  <si>
    <t>BRSP-R-A</t>
  </si>
  <si>
    <t>ZIF EUROINVESTMENT FOND AD BANJA LUKA</t>
  </si>
  <si>
    <t>EINP-R-A</t>
  </si>
  <si>
    <t>ZIF KRISTAL INVEST FOND AD BANJA LUKA</t>
  </si>
  <si>
    <t>KRIP-R-A</t>
  </si>
  <si>
    <t>POLARA INVEST FOND AD BANJA LUKA</t>
  </si>
  <si>
    <t>PLRP-R-A</t>
  </si>
  <si>
    <t>ZMIF U PREOBLIKOVANJU ZEPTER FOND AD BANJA LUKA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</si>
  <si>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</si>
  <si>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</si>
  <si>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</si>
  <si>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</si>
  <si>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</si>
  <si>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</si>
  <si>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</si>
  <si>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Dana, 11.10.2016. godine</t>
  </si>
  <si>
    <t>Lice sa licencom</t>
  </si>
  <si>
    <t>B - hartije od vrijednosti po fer - vrijednost kroz bilans uspijeha</t>
  </si>
  <si>
    <t>R - hartije od vrijednosti raspoložive za prodaju</t>
  </si>
  <si>
    <t>IZVJEŠTAJ O STRUKTURI ULAGANJA INVESTICIONOG FONDA - OBVEZNICE na dan 30.09.2016. GODINE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</si>
  <si>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</si>
  <si>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</si>
  <si>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</si>
  <si>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</si>
  <si>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</si>
  <si>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</si>
  <si>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</si>
  <si>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</si>
  <si>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</si>
  <si>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</si>
  <si>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</si>
  <si>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</si>
  <si>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</si>
  <si>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</si>
  <si>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</si>
  <si>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</si>
  <si>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</si>
  <si>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</si>
  <si>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</si>
  <si>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</si>
  <si>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</si>
  <si>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</si>
  <si>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</si>
  <si>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</si>
  <si>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</si>
  <si>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</si>
  <si>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</si>
  <si>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</si>
  <si>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</si>
  <si>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za period od 01.01.2016. godine do 30.09.2016.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</si>
  <si>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</si>
  <si>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</si>
  <si>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</si>
  <si>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</si>
  <si>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</si>
  <si>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</si>
  <si>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Nerealiz. D/G priznat kroz rezultat perioda</t>
  </si>
  <si>
    <t>Neto kursne razlike na HOV</t>
  </si>
  <si>
    <t>Amort. diskontna (premije) fin. sred. Koja se drže do roka dospijeća</t>
  </si>
  <si>
    <t>Nerealizovani dob./gub. tekućeg mjeseca</t>
  </si>
  <si>
    <t>Redovne akcije</t>
  </si>
  <si>
    <t>31.01.2016.</t>
  </si>
  <si>
    <t>Prioritetne akcije</t>
  </si>
  <si>
    <t>Akcije ZIF-ova</t>
  </si>
  <si>
    <t>Ostali dužnički instrumenti</t>
  </si>
  <si>
    <t>Udjeli otvorenih IF</t>
  </si>
  <si>
    <t>Ostale HOV (i derivati)</t>
  </si>
  <si>
    <t>UKUPNO</t>
  </si>
  <si>
    <t>28.02.2016.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</si>
  <si>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</si>
  <si>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</si>
  <si>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</si>
  <si>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</si>
  <si>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</si>
  <si>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</si>
  <si>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</si>
  <si>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Naziv investicionog fonda: ZIF UNIOINVEST FOND a.d.</t>
  </si>
  <si>
    <t>Registarski broj investicionog fonda:  11031161</t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</si>
</sst>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8" xfId="60" applyNumberFormat="1" applyFont="1" applyFill="1" applyBorder="1" applyAlignment="1">
      <alignment vertical="center" wrapText="1"/>
      <protection/>
    </xf>
    <xf numFmtId="196" fontId="3" fillId="0" borderId="18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 wrapText="1"/>
      <protection/>
    </xf>
    <xf numFmtId="4" fontId="3" fillId="0" borderId="18" xfId="60" applyNumberFormat="1" applyFont="1" applyFill="1" applyBorder="1" applyAlignment="1">
      <alignment vertical="center" wrapText="1"/>
      <protection/>
    </xf>
    <xf numFmtId="198" fontId="3" fillId="0" borderId="18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9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20" xfId="60" applyNumberFormat="1" applyFont="1" applyFill="1" applyBorder="1" applyAlignment="1">
      <alignment vertical="center"/>
      <protection/>
    </xf>
    <xf numFmtId="196" fontId="3" fillId="0" borderId="20" xfId="60" applyNumberFormat="1" applyFont="1" applyFill="1" applyBorder="1" applyAlignment="1">
      <alignment vertical="center"/>
      <protection/>
    </xf>
    <xf numFmtId="0" fontId="3" fillId="0" borderId="20" xfId="60" applyFont="1" applyFill="1" applyBorder="1" applyAlignment="1">
      <alignment vertical="center"/>
      <protection/>
    </xf>
    <xf numFmtId="4" fontId="3" fillId="0" borderId="20" xfId="60" applyNumberFormat="1" applyFont="1" applyFill="1" applyBorder="1" applyAlignment="1">
      <alignment vertical="center"/>
      <protection/>
    </xf>
    <xf numFmtId="198" fontId="3" fillId="0" borderId="20" xfId="60" applyNumberFormat="1" applyFont="1" applyFill="1" applyBorder="1" applyAlignment="1">
      <alignment vertical="center"/>
      <protection/>
    </xf>
    <xf numFmtId="198" fontId="3" fillId="0" borderId="21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/>
      <protection/>
    </xf>
    <xf numFmtId="0" fontId="44" fillId="0" borderId="10" xfId="60" applyFont="1" applyFill="1" applyBorder="1" applyAlignment="1">
      <alignment horizontal="center" wrapText="1"/>
      <protection/>
    </xf>
    <xf numFmtId="0" fontId="0" fillId="0" borderId="10" xfId="60" applyFont="1" applyFill="1" applyBorder="1">
      <alignment/>
      <protection/>
    </xf>
    <xf numFmtId="3" fontId="44" fillId="0" borderId="10" xfId="60" applyNumberFormat="1" applyFont="1" applyFill="1" applyBorder="1" applyAlignment="1">
      <alignment horizontal="right" wrapText="1"/>
      <protection/>
    </xf>
    <xf numFmtId="0" fontId="44" fillId="0" borderId="10" xfId="60" applyFont="1" applyFill="1" applyBorder="1" applyAlignment="1">
      <alignment horizontal="right" wrapText="1"/>
      <protection/>
    </xf>
    <xf numFmtId="4" fontId="44" fillId="0" borderId="10" xfId="60" applyNumberFormat="1" applyFont="1" applyFill="1" applyBorder="1" applyAlignment="1">
      <alignment horizontal="right" wrapText="1"/>
      <protection/>
    </xf>
    <xf numFmtId="0" fontId="44" fillId="0" borderId="10" xfId="60" applyFont="1" applyFill="1" applyBorder="1" applyAlignment="1">
      <alignment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left"/>
      <protection/>
    </xf>
    <xf numFmtId="0" fontId="44" fillId="0" borderId="15" xfId="60" applyFont="1" applyFill="1" applyBorder="1" applyAlignment="1">
      <alignment horizontal="center" wrapText="1"/>
      <protection/>
    </xf>
    <xf numFmtId="3" fontId="44" fillId="0" borderId="15" xfId="60" applyNumberFormat="1" applyFont="1" applyFill="1" applyBorder="1" applyAlignment="1">
      <alignment wrapText="1"/>
      <protection/>
    </xf>
    <xf numFmtId="0" fontId="44" fillId="0" borderId="15" xfId="60" applyFont="1" applyFill="1" applyBorder="1" applyAlignment="1">
      <alignment wrapText="1"/>
      <protection/>
    </xf>
    <xf numFmtId="4" fontId="44" fillId="0" borderId="15" xfId="60" applyNumberFormat="1" applyFont="1" applyFill="1" applyBorder="1" applyAlignment="1">
      <alignment wrapText="1"/>
      <protection/>
    </xf>
    <xf numFmtId="0" fontId="44" fillId="0" borderId="12" xfId="60" applyFont="1" applyFill="1" applyBorder="1" applyAlignment="1">
      <alignment/>
      <protection/>
    </xf>
    <xf numFmtId="0" fontId="44" fillId="0" borderId="10" xfId="60" applyFont="1" applyFill="1" applyBorder="1" applyAlignment="1">
      <alignment horizontal="center"/>
      <protection/>
    </xf>
    <xf numFmtId="0" fontId="44" fillId="0" borderId="10" xfId="60" applyFont="1" applyFill="1" applyBorder="1">
      <alignment/>
      <protection/>
    </xf>
    <xf numFmtId="3" fontId="44" fillId="0" borderId="10" xfId="60" applyNumberFormat="1" applyFont="1" applyFill="1" applyBorder="1">
      <alignment/>
      <protection/>
    </xf>
    <xf numFmtId="4" fontId="45" fillId="0" borderId="10" xfId="60" applyNumberFormat="1" applyFont="1" applyFill="1" applyBorder="1">
      <alignment/>
      <protection/>
    </xf>
    <xf numFmtId="0" fontId="45" fillId="0" borderId="10" xfId="60" applyFont="1" applyFill="1" applyBorder="1">
      <alignment/>
      <protection/>
    </xf>
    <xf numFmtId="0" fontId="45" fillId="0" borderId="10" xfId="60" applyFont="1" applyFill="1" applyBorder="1" applyAlignment="1">
      <alignment/>
      <protection/>
    </xf>
    <xf numFmtId="197" fontId="45" fillId="0" borderId="10" xfId="60" applyNumberFormat="1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0" fillId="0" borderId="15" xfId="60" applyFont="1" applyFill="1" applyBorder="1">
      <alignment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44" fillId="0" borderId="10" xfId="60" applyFont="1" applyFill="1" applyBorder="1" applyAlignment="1">
      <alignment horizontal="left" wrapText="1" indent="1"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8" xfId="60" applyFont="1" applyFill="1" applyBorder="1" applyAlignment="1">
      <alignment horizontal="left"/>
      <protection/>
    </xf>
    <xf numFmtId="0" fontId="3" fillId="0" borderId="18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8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44" fillId="0" borderId="0" xfId="60" applyFont="1" applyFill="1">
      <alignment/>
      <protection/>
    </xf>
    <xf numFmtId="0" fontId="44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44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ill="1" applyAlignment="1">
      <alignment horizontal="left"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0" fontId="0" fillId="0" borderId="0" xfId="61" applyFill="1" applyAlignment="1">
      <alignment horizontal="center"/>
      <protection/>
    </xf>
    <xf numFmtId="4" fontId="3" fillId="0" borderId="0" xfId="61" applyNumberFormat="1" applyFont="1" applyFill="1">
      <alignment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4" fontId="3" fillId="0" borderId="10" xfId="62" applyNumberFormat="1" applyFont="1" applyFill="1" applyBorder="1" applyAlignment="1">
      <alignment horizontal="center" vertical="center" wrapText="1"/>
      <protection/>
    </xf>
    <xf numFmtId="3" fontId="3" fillId="0" borderId="10" xfId="61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4" fontId="3" fillId="0" borderId="10" xfId="61" applyNumberFormat="1" applyFont="1" applyFill="1" applyBorder="1" applyAlignment="1">
      <alignment vertical="top"/>
      <protection/>
    </xf>
    <xf numFmtId="0" fontId="44" fillId="0" borderId="10" xfId="59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4" fillId="0" borderId="10" xfId="59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 vertical="top" wrapText="1"/>
    </xf>
    <xf numFmtId="0" fontId="44" fillId="0" borderId="13" xfId="59" applyFont="1" applyFill="1" applyBorder="1" applyAlignment="1">
      <alignment horizontal="left"/>
      <protection/>
    </xf>
    <xf numFmtId="0" fontId="44" fillId="0" borderId="12" xfId="59" applyFont="1" applyFill="1" applyBorder="1" applyAlignment="1">
      <alignment horizontal="left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horizontal="right" vertical="center" wrapText="1"/>
      <protection/>
    </xf>
    <xf numFmtId="4" fontId="3" fillId="0" borderId="12" xfId="59" applyNumberFormat="1" applyFont="1" applyFill="1" applyBorder="1" applyAlignment="1">
      <alignment vertical="top" wrapText="1"/>
      <protection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4" fontId="3" fillId="0" borderId="23" xfId="0" applyNumberFormat="1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wrapText="1"/>
    </xf>
    <xf numFmtId="4" fontId="44" fillId="0" borderId="17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194" fontId="3" fillId="0" borderId="0" xfId="46" applyFont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44" fillId="0" borderId="0" xfId="60" applyFont="1" applyFill="1" applyAlignment="1">
      <alignment horizont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98" fontId="3" fillId="0" borderId="19" xfId="60" applyNumberFormat="1" applyFont="1" applyFill="1" applyBorder="1" applyAlignment="1">
      <alignment horizontal="center" vertical="center" wrapText="1"/>
      <protection/>
    </xf>
    <xf numFmtId="198" fontId="3" fillId="0" borderId="16" xfId="60" applyNumberFormat="1" applyFont="1" applyFill="1" applyBorder="1" applyAlignment="1">
      <alignment horizontal="center" vertical="center" wrapText="1"/>
      <protection/>
    </xf>
    <xf numFmtId="198" fontId="3" fillId="0" borderId="22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8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8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8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0" xfId="61" applyFont="1" applyFill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horizontal="left"/>
      <protection/>
    </xf>
    <xf numFmtId="0" fontId="44" fillId="0" borderId="13" xfId="59" applyFont="1" applyFill="1" applyBorder="1" applyAlignment="1">
      <alignment horizontal="left"/>
      <protection/>
    </xf>
    <xf numFmtId="0" fontId="44" fillId="0" borderId="12" xfId="59" applyFont="1" applyFill="1" applyBorder="1" applyAlignment="1">
      <alignment horizontal="left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/>
      <protection/>
    </xf>
    <xf numFmtId="0" fontId="4" fillId="0" borderId="12" xfId="61" applyFont="1" applyFill="1" applyBorder="1" applyAlignment="1">
      <alignment horizontal="center"/>
      <protection/>
    </xf>
    <xf numFmtId="0" fontId="44" fillId="0" borderId="1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4" fontId="44" fillId="0" borderId="0" xfId="0" applyNumberFormat="1" applyFont="1" applyFill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451</v>
      </c>
      <c r="C1" s="4"/>
    </row>
    <row r="2" spans="2:3" ht="12.75">
      <c r="B2" s="4" t="s">
        <v>457</v>
      </c>
      <c r="C2" s="4"/>
    </row>
    <row r="3" spans="2:3" ht="12.75">
      <c r="B3" s="4" t="s">
        <v>330</v>
      </c>
      <c r="C3" s="4"/>
    </row>
    <row r="4" spans="2:3" ht="12.75">
      <c r="B4" s="108" t="s">
        <v>331</v>
      </c>
      <c r="C4" s="4"/>
    </row>
    <row r="5" spans="2:3" ht="12.75">
      <c r="B5" s="4" t="s">
        <v>332</v>
      </c>
      <c r="C5" s="4"/>
    </row>
    <row r="6" spans="2:3" ht="12.75">
      <c r="B6" s="4" t="s">
        <v>452</v>
      </c>
      <c r="C6" s="4"/>
    </row>
    <row r="7" spans="2:3" ht="12.75">
      <c r="B7" s="4"/>
      <c r="C7" s="4"/>
    </row>
    <row r="8" spans="2:6" ht="12.75">
      <c r="B8" s="303" t="s">
        <v>225</v>
      </c>
      <c r="C8" s="303"/>
      <c r="D8" s="303"/>
      <c r="E8" s="303"/>
      <c r="F8" s="303"/>
    </row>
    <row r="9" spans="2:6" ht="12.75">
      <c r="B9" s="303" t="s">
        <v>226</v>
      </c>
      <c r="C9" s="303"/>
      <c r="D9" s="303"/>
      <c r="E9" s="303"/>
      <c r="F9" s="303"/>
    </row>
    <row r="10" spans="2:6" ht="12.75">
      <c r="B10" s="304" t="s">
        <v>333</v>
      </c>
      <c r="C10" s="304"/>
      <c r="D10" s="304"/>
      <c r="E10" s="304"/>
      <c r="F10" s="304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12" t="s">
        <v>374</v>
      </c>
      <c r="C12" s="6" t="s">
        <v>0</v>
      </c>
      <c r="D12" s="6" t="s">
        <v>1</v>
      </c>
      <c r="E12" s="6" t="s">
        <v>2</v>
      </c>
      <c r="F12" s="112" t="s">
        <v>3</v>
      </c>
      <c r="G12" s="103"/>
      <c r="H12" s="4"/>
    </row>
    <row r="13" spans="1:8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3"/>
      <c r="H13" s="4"/>
    </row>
    <row r="14" spans="1:8" ht="12.75">
      <c r="A14" s="4"/>
      <c r="B14" s="8"/>
      <c r="C14" s="26" t="s">
        <v>227</v>
      </c>
      <c r="D14" s="9" t="s">
        <v>228</v>
      </c>
      <c r="E14" s="29">
        <f>E15+E16+E22+E29+E30</f>
        <v>1771920</v>
      </c>
      <c r="F14" s="29">
        <f>F15+F16+F22+F29+F30</f>
        <v>1749847</v>
      </c>
      <c r="G14" s="103"/>
      <c r="H14" s="4"/>
    </row>
    <row r="15" spans="1:8" ht="22.5">
      <c r="A15" s="4"/>
      <c r="B15" s="6" t="s">
        <v>229</v>
      </c>
      <c r="C15" s="26" t="s">
        <v>335</v>
      </c>
      <c r="D15" s="9" t="s">
        <v>230</v>
      </c>
      <c r="E15" s="29">
        <v>142218</v>
      </c>
      <c r="F15" s="119">
        <v>279759</v>
      </c>
      <c r="G15" s="103"/>
      <c r="H15" s="4"/>
    </row>
    <row r="16" spans="1:8" ht="12.75">
      <c r="A16" s="4"/>
      <c r="B16" s="6"/>
      <c r="C16" s="26" t="s">
        <v>336</v>
      </c>
      <c r="D16" s="9" t="s">
        <v>231</v>
      </c>
      <c r="E16" s="29">
        <f>SUM(E17:E21)</f>
        <v>1573816</v>
      </c>
      <c r="F16" s="29">
        <f>SUM(F17:F21)</f>
        <v>1415716</v>
      </c>
      <c r="G16" s="4"/>
      <c r="H16" s="4"/>
    </row>
    <row r="17" spans="1:8" ht="22.5">
      <c r="A17" s="4"/>
      <c r="B17" s="6" t="s">
        <v>232</v>
      </c>
      <c r="C17" s="3" t="s">
        <v>233</v>
      </c>
      <c r="D17" s="9" t="s">
        <v>234</v>
      </c>
      <c r="E17" s="44">
        <v>619079</v>
      </c>
      <c r="F17" s="120">
        <v>448218</v>
      </c>
      <c r="G17" s="4"/>
      <c r="H17" s="4"/>
    </row>
    <row r="18" spans="1:8" ht="22.5">
      <c r="A18" s="4"/>
      <c r="B18" s="6" t="s">
        <v>235</v>
      </c>
      <c r="C18" s="2" t="s">
        <v>236</v>
      </c>
      <c r="D18" s="9" t="s">
        <v>237</v>
      </c>
      <c r="E18" s="44">
        <v>384737</v>
      </c>
      <c r="F18" s="120">
        <v>397498</v>
      </c>
      <c r="G18" s="4"/>
      <c r="H18" s="4"/>
    </row>
    <row r="19" spans="1:8" ht="22.5">
      <c r="A19" s="4"/>
      <c r="B19" s="6" t="s">
        <v>238</v>
      </c>
      <c r="C19" s="2" t="s">
        <v>239</v>
      </c>
      <c r="D19" s="9" t="s">
        <v>240</v>
      </c>
      <c r="E19" s="44">
        <v>0</v>
      </c>
      <c r="F19" s="120"/>
      <c r="G19" s="4"/>
      <c r="H19" s="4"/>
    </row>
    <row r="20" spans="1:8" ht="22.5">
      <c r="A20" s="4"/>
      <c r="B20" s="6" t="s">
        <v>241</v>
      </c>
      <c r="C20" s="2" t="s">
        <v>242</v>
      </c>
      <c r="D20" s="9" t="s">
        <v>243</v>
      </c>
      <c r="E20" s="44">
        <v>570000</v>
      </c>
      <c r="F20" s="120">
        <v>570000</v>
      </c>
      <c r="G20" s="103"/>
      <c r="H20" s="4"/>
    </row>
    <row r="21" spans="1:8" ht="12.75">
      <c r="A21" s="4"/>
      <c r="B21" s="6">
        <v>240</v>
      </c>
      <c r="C21" s="2" t="s">
        <v>334</v>
      </c>
      <c r="D21" s="111" t="s">
        <v>244</v>
      </c>
      <c r="E21" s="44">
        <v>0</v>
      </c>
      <c r="F21" s="120"/>
      <c r="G21" s="4"/>
      <c r="H21" s="4"/>
    </row>
    <row r="22" spans="1:8" ht="12.75">
      <c r="A22" s="4"/>
      <c r="B22" s="6"/>
      <c r="C22" s="26" t="s">
        <v>337</v>
      </c>
      <c r="D22" s="111" t="s">
        <v>245</v>
      </c>
      <c r="E22" s="44">
        <f>SUM(E23:E28)</f>
        <v>55636</v>
      </c>
      <c r="F22" s="44">
        <f>SUM(F23:F28)</f>
        <v>54372</v>
      </c>
      <c r="G22" s="4"/>
      <c r="H22" s="4"/>
    </row>
    <row r="23" spans="1:8" ht="12.75">
      <c r="A23" s="4"/>
      <c r="B23" s="6">
        <v>300</v>
      </c>
      <c r="C23" s="2" t="s">
        <v>247</v>
      </c>
      <c r="D23" s="111" t="s">
        <v>246</v>
      </c>
      <c r="E23" s="44"/>
      <c r="F23" s="120"/>
      <c r="G23" s="4"/>
      <c r="H23" s="4"/>
    </row>
    <row r="24" spans="1:8" ht="12.75">
      <c r="A24" s="4"/>
      <c r="B24" s="6">
        <v>301</v>
      </c>
      <c r="C24" s="2" t="s">
        <v>338</v>
      </c>
      <c r="D24" s="111" t="s">
        <v>248</v>
      </c>
      <c r="E24" s="44">
        <v>1264</v>
      </c>
      <c r="F24" s="120"/>
      <c r="G24" s="4"/>
      <c r="H24" s="4"/>
    </row>
    <row r="25" spans="1:8" ht="12.75">
      <c r="A25" s="4"/>
      <c r="B25" s="6">
        <v>302</v>
      </c>
      <c r="C25" s="2" t="s">
        <v>339</v>
      </c>
      <c r="D25" s="111" t="s">
        <v>249</v>
      </c>
      <c r="E25" s="44"/>
      <c r="F25" s="120"/>
      <c r="G25" s="4"/>
      <c r="H25" s="4"/>
    </row>
    <row r="26" spans="1:8" ht="12.75">
      <c r="A26" s="4"/>
      <c r="B26" s="6">
        <v>303</v>
      </c>
      <c r="C26" s="2" t="s">
        <v>340</v>
      </c>
      <c r="D26" s="111" t="s">
        <v>250</v>
      </c>
      <c r="E26" s="44"/>
      <c r="F26" s="120"/>
      <c r="G26" s="4"/>
      <c r="H26" s="4"/>
    </row>
    <row r="27" spans="1:8" ht="12.75">
      <c r="A27" s="4"/>
      <c r="B27" s="6">
        <v>309</v>
      </c>
      <c r="C27" s="2" t="s">
        <v>341</v>
      </c>
      <c r="D27" s="111" t="s">
        <v>251</v>
      </c>
      <c r="E27" s="44">
        <v>54372</v>
      </c>
      <c r="F27" s="120">
        <v>54372</v>
      </c>
      <c r="G27" s="4"/>
      <c r="H27" s="4"/>
    </row>
    <row r="28" spans="1:8" ht="22.5">
      <c r="A28" s="4"/>
      <c r="B28" s="6" t="s">
        <v>254</v>
      </c>
      <c r="C28" s="2" t="s">
        <v>342</v>
      </c>
      <c r="D28" s="111" t="s">
        <v>252</v>
      </c>
      <c r="E28" s="44"/>
      <c r="F28" s="120"/>
      <c r="G28" s="4"/>
      <c r="H28" s="4"/>
    </row>
    <row r="29" spans="1:8" ht="12.75">
      <c r="A29" s="4"/>
      <c r="B29" s="6">
        <v>320</v>
      </c>
      <c r="C29" s="26" t="s">
        <v>256</v>
      </c>
      <c r="D29" s="111" t="s">
        <v>253</v>
      </c>
      <c r="E29" s="44"/>
      <c r="F29" s="120"/>
      <c r="G29" s="4"/>
      <c r="H29" s="4"/>
    </row>
    <row r="30" spans="1:8" ht="12.75">
      <c r="A30" s="4"/>
      <c r="B30" s="6">
        <v>33</v>
      </c>
      <c r="C30" s="26" t="s">
        <v>343</v>
      </c>
      <c r="D30" s="111" t="s">
        <v>255</v>
      </c>
      <c r="E30" s="29">
        <v>250</v>
      </c>
      <c r="F30" s="120"/>
      <c r="G30" s="4"/>
      <c r="H30" s="4"/>
    </row>
    <row r="31" spans="1:8" ht="12.75">
      <c r="A31" s="4"/>
      <c r="B31" s="6"/>
      <c r="C31" s="26" t="s">
        <v>344</v>
      </c>
      <c r="D31" s="111" t="s">
        <v>257</v>
      </c>
      <c r="E31" s="29">
        <f>E32+E36+E42+E45+E48+E51+E52+E53</f>
        <v>10144.32</v>
      </c>
      <c r="F31" s="29">
        <f>F32+F36+F42+F45+F48+F51+F52+F53</f>
        <v>13030</v>
      </c>
      <c r="G31" s="4"/>
      <c r="H31" s="4"/>
    </row>
    <row r="32" spans="1:8" ht="12.75">
      <c r="A32" s="4"/>
      <c r="B32" s="6">
        <v>40</v>
      </c>
      <c r="C32" s="26" t="s">
        <v>345</v>
      </c>
      <c r="D32" s="111" t="s">
        <v>258</v>
      </c>
      <c r="E32" s="29">
        <f>SUM(E33:E35)</f>
        <v>0</v>
      </c>
      <c r="F32" s="29">
        <f>SUM(F33:F35)</f>
        <v>5170</v>
      </c>
      <c r="G32" s="4"/>
      <c r="H32" s="4"/>
    </row>
    <row r="33" spans="1:8" ht="12.75">
      <c r="A33" s="4"/>
      <c r="B33" s="6">
        <v>400.401</v>
      </c>
      <c r="C33" s="2" t="s">
        <v>261</v>
      </c>
      <c r="D33" s="111" t="s">
        <v>259</v>
      </c>
      <c r="E33" s="44"/>
      <c r="F33" s="119">
        <v>5170</v>
      </c>
      <c r="G33" s="4"/>
      <c r="H33" s="4"/>
    </row>
    <row r="34" spans="1:8" ht="12.75">
      <c r="A34" s="4"/>
      <c r="B34" s="6">
        <v>402</v>
      </c>
      <c r="C34" s="2" t="s">
        <v>346</v>
      </c>
      <c r="D34" s="111" t="s">
        <v>260</v>
      </c>
      <c r="E34" s="44"/>
      <c r="F34" s="119"/>
      <c r="G34" s="4"/>
      <c r="H34" s="4"/>
    </row>
    <row r="35" spans="1:8" ht="12.75">
      <c r="A35" s="4"/>
      <c r="B35" s="6">
        <v>403</v>
      </c>
      <c r="C35" s="2" t="s">
        <v>347</v>
      </c>
      <c r="D35" s="111" t="s">
        <v>262</v>
      </c>
      <c r="E35" s="44"/>
      <c r="F35" s="120"/>
      <c r="G35" s="4"/>
      <c r="H35" s="4"/>
    </row>
    <row r="36" spans="1:8" ht="12.75">
      <c r="A36" s="4"/>
      <c r="B36" s="6">
        <v>41</v>
      </c>
      <c r="C36" s="26" t="s">
        <v>348</v>
      </c>
      <c r="D36" s="111" t="s">
        <v>263</v>
      </c>
      <c r="E36" s="44">
        <f>SUM(E37:E41)</f>
        <v>375</v>
      </c>
      <c r="F36" s="44">
        <f>SUM(F37:F41)</f>
        <v>1474</v>
      </c>
      <c r="G36" s="4"/>
      <c r="H36" s="4"/>
    </row>
    <row r="37" spans="1:8" ht="12.75">
      <c r="A37" s="4"/>
      <c r="B37" s="6">
        <v>410</v>
      </c>
      <c r="C37" s="2" t="s">
        <v>266</v>
      </c>
      <c r="D37" s="111" t="s">
        <v>264</v>
      </c>
      <c r="E37" s="44"/>
      <c r="F37" s="120">
        <v>137</v>
      </c>
      <c r="G37" s="4"/>
      <c r="H37" s="4"/>
    </row>
    <row r="38" spans="1:8" ht="12.75">
      <c r="A38" s="4"/>
      <c r="B38" s="6">
        <v>413</v>
      </c>
      <c r="C38" s="2" t="s">
        <v>349</v>
      </c>
      <c r="D38" s="111" t="s">
        <v>265</v>
      </c>
      <c r="E38" s="44"/>
      <c r="F38" s="120"/>
      <c r="G38" s="4"/>
      <c r="H38" s="4"/>
    </row>
    <row r="39" spans="1:8" ht="12.75">
      <c r="A39" s="4"/>
      <c r="B39" s="6">
        <v>414</v>
      </c>
      <c r="C39" s="2" t="s">
        <v>350</v>
      </c>
      <c r="D39" s="111" t="s">
        <v>267</v>
      </c>
      <c r="E39" s="44"/>
      <c r="F39" s="120"/>
      <c r="G39" s="4"/>
      <c r="H39" s="4"/>
    </row>
    <row r="40" spans="1:8" ht="12.75">
      <c r="A40" s="4"/>
      <c r="B40" s="6">
        <v>415</v>
      </c>
      <c r="C40" s="2" t="s">
        <v>351</v>
      </c>
      <c r="D40" s="111" t="s">
        <v>268</v>
      </c>
      <c r="E40" s="44"/>
      <c r="F40" s="120"/>
      <c r="G40" s="4"/>
      <c r="H40" s="4"/>
    </row>
    <row r="41" spans="1:8" ht="22.5">
      <c r="A41" s="4"/>
      <c r="B41" s="112" t="s">
        <v>370</v>
      </c>
      <c r="C41" s="2" t="s">
        <v>352</v>
      </c>
      <c r="D41" s="111" t="s">
        <v>269</v>
      </c>
      <c r="E41" s="29">
        <v>375</v>
      </c>
      <c r="F41" s="120">
        <v>1337</v>
      </c>
      <c r="G41" s="4"/>
      <c r="H41" s="4"/>
    </row>
    <row r="42" spans="1:8" ht="12.75">
      <c r="A42" s="4"/>
      <c r="B42" s="112">
        <v>42</v>
      </c>
      <c r="C42" s="26" t="s">
        <v>355</v>
      </c>
      <c r="D42" s="111" t="s">
        <v>270</v>
      </c>
      <c r="E42" s="29">
        <f>E43+E44</f>
        <v>9769.32</v>
      </c>
      <c r="F42" s="29">
        <f>F43+F44</f>
        <v>6386</v>
      </c>
      <c r="G42" s="4"/>
      <c r="H42" s="4"/>
    </row>
    <row r="43" spans="1:8" ht="33.75">
      <c r="A43" s="4"/>
      <c r="B43" s="112" t="s">
        <v>371</v>
      </c>
      <c r="C43" s="110" t="s">
        <v>354</v>
      </c>
      <c r="D43" s="111" t="s">
        <v>271</v>
      </c>
      <c r="E43" s="29">
        <v>9769.32</v>
      </c>
      <c r="F43" s="119">
        <v>6386</v>
      </c>
      <c r="G43" s="4"/>
      <c r="H43" s="4"/>
    </row>
    <row r="44" spans="1:8" ht="12.75">
      <c r="A44" s="4"/>
      <c r="B44" s="6">
        <v>422</v>
      </c>
      <c r="C44" s="110" t="s">
        <v>353</v>
      </c>
      <c r="D44" s="111" t="s">
        <v>272</v>
      </c>
      <c r="E44" s="29"/>
      <c r="F44" s="119">
        <f>F45+F46</f>
        <v>0</v>
      </c>
      <c r="G44" s="4"/>
      <c r="H44" s="4"/>
    </row>
    <row r="45" spans="1:8" ht="12.75">
      <c r="A45" s="4"/>
      <c r="B45" s="6">
        <v>43</v>
      </c>
      <c r="C45" s="26" t="s">
        <v>356</v>
      </c>
      <c r="D45" s="111" t="s">
        <v>274</v>
      </c>
      <c r="E45" s="29">
        <f>E46+E47</f>
        <v>0</v>
      </c>
      <c r="F45" s="119"/>
      <c r="G45" s="4"/>
      <c r="H45" s="4"/>
    </row>
    <row r="46" spans="1:8" ht="12.75">
      <c r="A46" s="4"/>
      <c r="B46" s="6">
        <v>430</v>
      </c>
      <c r="C46" s="2" t="s">
        <v>273</v>
      </c>
      <c r="D46" s="111" t="s">
        <v>276</v>
      </c>
      <c r="E46" s="29"/>
      <c r="F46" s="119"/>
      <c r="G46" s="4"/>
      <c r="H46" s="4"/>
    </row>
    <row r="47" spans="1:8" ht="12.75">
      <c r="A47" s="4"/>
      <c r="B47" s="6">
        <v>431.439</v>
      </c>
      <c r="C47" s="2" t="s">
        <v>275</v>
      </c>
      <c r="D47" s="111" t="s">
        <v>277</v>
      </c>
      <c r="E47" s="29"/>
      <c r="F47" s="119">
        <f>F48+F49</f>
        <v>0</v>
      </c>
      <c r="G47" s="4"/>
      <c r="H47" s="4"/>
    </row>
    <row r="48" spans="1:8" ht="12.75">
      <c r="A48" s="4"/>
      <c r="B48" s="6">
        <v>44</v>
      </c>
      <c r="C48" s="26" t="s">
        <v>357</v>
      </c>
      <c r="D48" s="111" t="s">
        <v>279</v>
      </c>
      <c r="E48" s="29">
        <f>E49+E50</f>
        <v>0</v>
      </c>
      <c r="F48" s="119"/>
      <c r="G48" s="4"/>
      <c r="H48" s="4"/>
    </row>
    <row r="49" spans="1:8" ht="12.75">
      <c r="A49" s="4"/>
      <c r="B49" s="6">
        <v>440.441</v>
      </c>
      <c r="C49" s="2" t="s">
        <v>278</v>
      </c>
      <c r="D49" s="111" t="s">
        <v>281</v>
      </c>
      <c r="E49" s="29"/>
      <c r="F49" s="119"/>
      <c r="G49" s="4"/>
      <c r="H49" s="4"/>
    </row>
    <row r="50" spans="1:8" ht="12.75">
      <c r="A50" s="4"/>
      <c r="B50" s="6">
        <v>449</v>
      </c>
      <c r="C50" s="2" t="s">
        <v>280</v>
      </c>
      <c r="D50" s="111" t="s">
        <v>283</v>
      </c>
      <c r="E50" s="29"/>
      <c r="F50" s="119"/>
      <c r="G50" s="4"/>
      <c r="H50" s="4"/>
    </row>
    <row r="51" spans="1:8" ht="12.75">
      <c r="A51" s="4"/>
      <c r="B51" s="6">
        <v>450</v>
      </c>
      <c r="C51" s="26" t="s">
        <v>282</v>
      </c>
      <c r="D51" s="111" t="s">
        <v>284</v>
      </c>
      <c r="E51" s="29"/>
      <c r="F51" s="119"/>
      <c r="G51" s="4"/>
      <c r="H51" s="4"/>
    </row>
    <row r="52" spans="1:8" ht="12.75">
      <c r="A52" s="4"/>
      <c r="B52" s="6">
        <v>460</v>
      </c>
      <c r="C52" s="26" t="s">
        <v>358</v>
      </c>
      <c r="D52" s="111" t="s">
        <v>285</v>
      </c>
      <c r="E52" s="29"/>
      <c r="F52" s="119"/>
      <c r="G52" s="4"/>
      <c r="H52" s="4"/>
    </row>
    <row r="53" spans="1:8" ht="12.75">
      <c r="A53" s="4"/>
      <c r="B53" s="6">
        <v>47</v>
      </c>
      <c r="C53" s="26" t="s">
        <v>359</v>
      </c>
      <c r="D53" s="111" t="s">
        <v>286</v>
      </c>
      <c r="E53" s="29"/>
      <c r="F53" s="119"/>
      <c r="G53" s="4"/>
      <c r="H53" s="4"/>
    </row>
    <row r="54" spans="1:8" ht="12.75">
      <c r="A54" s="103"/>
      <c r="B54" s="6"/>
      <c r="C54" s="26" t="s">
        <v>360</v>
      </c>
      <c r="D54" s="111" t="s">
        <v>287</v>
      </c>
      <c r="E54" s="29">
        <f>E14-E31</f>
        <v>1761775.68</v>
      </c>
      <c r="F54" s="29">
        <f>F14-F31</f>
        <v>1736817</v>
      </c>
      <c r="G54" s="4"/>
      <c r="H54" s="103"/>
    </row>
    <row r="55" spans="1:8" ht="12.75" customHeight="1">
      <c r="A55" s="103"/>
      <c r="B55" s="6"/>
      <c r="C55" s="104" t="s">
        <v>361</v>
      </c>
      <c r="D55" s="111" t="s">
        <v>288</v>
      </c>
      <c r="E55" s="29">
        <f>E56+E59+E62+E66+E67-E70+E73</f>
        <v>1761776</v>
      </c>
      <c r="F55" s="29">
        <f>F56+F59+F62+F66+F67-F70+F73</f>
        <v>1736817</v>
      </c>
      <c r="G55" s="103"/>
      <c r="H55" s="103"/>
    </row>
    <row r="56" spans="1:8" ht="12.75">
      <c r="A56" s="4"/>
      <c r="B56" s="6">
        <v>51</v>
      </c>
      <c r="C56" s="26" t="s">
        <v>362</v>
      </c>
      <c r="D56" s="111" t="s">
        <v>289</v>
      </c>
      <c r="E56" s="29">
        <f>E57+E58</f>
        <v>2548232</v>
      </c>
      <c r="F56" s="29">
        <f>F57+F58</f>
        <v>2548232</v>
      </c>
      <c r="G56" s="4"/>
      <c r="H56" s="4"/>
    </row>
    <row r="57" spans="1:8" ht="12.75" customHeight="1">
      <c r="A57" s="4"/>
      <c r="B57" s="6">
        <v>510</v>
      </c>
      <c r="C57" s="110" t="s">
        <v>363</v>
      </c>
      <c r="D57" s="111" t="s">
        <v>291</v>
      </c>
      <c r="E57" s="29">
        <v>2548232</v>
      </c>
      <c r="F57" s="119">
        <v>2548232</v>
      </c>
      <c r="G57" s="4"/>
      <c r="H57" s="4"/>
    </row>
    <row r="58" spans="1:8" ht="12.75">
      <c r="A58" s="4"/>
      <c r="B58" s="6">
        <v>512</v>
      </c>
      <c r="C58" s="2" t="s">
        <v>290</v>
      </c>
      <c r="D58" s="111" t="s">
        <v>292</v>
      </c>
      <c r="E58" s="29"/>
      <c r="F58" s="119">
        <f>F59+F60</f>
        <v>0</v>
      </c>
      <c r="G58" s="4"/>
      <c r="H58" s="4"/>
    </row>
    <row r="59" spans="1:8" ht="12.75">
      <c r="A59" s="4"/>
      <c r="B59" s="6">
        <v>52</v>
      </c>
      <c r="C59" s="105" t="s">
        <v>364</v>
      </c>
      <c r="D59" s="111" t="s">
        <v>294</v>
      </c>
      <c r="E59" s="29">
        <f>E60+E61</f>
        <v>0</v>
      </c>
      <c r="F59" s="119"/>
      <c r="G59" s="4"/>
      <c r="H59" s="4"/>
    </row>
    <row r="60" spans="1:8" ht="12.75">
      <c r="A60" s="4"/>
      <c r="B60" s="6">
        <v>520</v>
      </c>
      <c r="C60" s="2" t="s">
        <v>293</v>
      </c>
      <c r="D60" s="111" t="s">
        <v>296</v>
      </c>
      <c r="E60" s="29"/>
      <c r="F60" s="119"/>
      <c r="G60" s="4"/>
      <c r="H60" s="4"/>
    </row>
    <row r="61" spans="1:8" ht="12.75">
      <c r="A61" s="4"/>
      <c r="B61" s="6">
        <v>521</v>
      </c>
      <c r="C61" s="2" t="s">
        <v>295</v>
      </c>
      <c r="D61" s="111" t="s">
        <v>297</v>
      </c>
      <c r="E61" s="29"/>
      <c r="F61" s="119"/>
      <c r="G61" s="4"/>
      <c r="H61" s="4"/>
    </row>
    <row r="62" spans="1:8" ht="12.75">
      <c r="A62" s="4"/>
      <c r="B62" s="6">
        <v>53</v>
      </c>
      <c r="C62" s="26" t="s">
        <v>365</v>
      </c>
      <c r="D62" s="111" t="s">
        <v>299</v>
      </c>
      <c r="E62" s="29">
        <f>E63+E64+E65</f>
        <v>-164518</v>
      </c>
      <c r="F62" s="29">
        <f>F63+F64+F65</f>
        <v>-167968</v>
      </c>
      <c r="G62" s="4"/>
      <c r="H62" s="4"/>
    </row>
    <row r="63" spans="1:8" ht="22.5">
      <c r="A63" s="103"/>
      <c r="B63" s="6">
        <v>530</v>
      </c>
      <c r="C63" s="3" t="s">
        <v>298</v>
      </c>
      <c r="D63" s="111" t="s">
        <v>301</v>
      </c>
      <c r="E63" s="29">
        <v>-164518</v>
      </c>
      <c r="F63" s="119">
        <v>-167968</v>
      </c>
      <c r="G63" s="4"/>
      <c r="H63" s="103"/>
    </row>
    <row r="64" spans="1:8" ht="12.75">
      <c r="A64" s="4"/>
      <c r="B64" s="6">
        <v>531</v>
      </c>
      <c r="C64" s="2" t="s">
        <v>300</v>
      </c>
      <c r="D64" s="111" t="s">
        <v>302</v>
      </c>
      <c r="E64" s="29"/>
      <c r="F64" s="119"/>
      <c r="G64" s="4"/>
      <c r="H64" s="4"/>
    </row>
    <row r="65" spans="1:8" ht="12.75">
      <c r="A65" s="4"/>
      <c r="B65" s="23">
        <v>532</v>
      </c>
      <c r="C65" s="110" t="s">
        <v>366</v>
      </c>
      <c r="D65" s="111" t="s">
        <v>303</v>
      </c>
      <c r="E65" s="29"/>
      <c r="F65" s="119"/>
      <c r="G65" s="4"/>
      <c r="H65" s="4"/>
    </row>
    <row r="66" spans="1:8" ht="12.75">
      <c r="A66" s="4"/>
      <c r="B66" s="6">
        <v>54</v>
      </c>
      <c r="C66" s="48" t="s">
        <v>304</v>
      </c>
      <c r="D66" s="111" t="s">
        <v>305</v>
      </c>
      <c r="E66" s="29"/>
      <c r="F66" s="119"/>
      <c r="G66" s="123"/>
      <c r="H66" s="13"/>
    </row>
    <row r="67" spans="1:8" ht="12.75">
      <c r="A67" s="4"/>
      <c r="B67" s="6">
        <v>55</v>
      </c>
      <c r="C67" s="26" t="s">
        <v>367</v>
      </c>
      <c r="D67" s="111" t="s">
        <v>306</v>
      </c>
      <c r="E67" s="29">
        <f>E68+E69</f>
        <v>38664</v>
      </c>
      <c r="F67" s="119">
        <f>F68+F69</f>
        <v>60427</v>
      </c>
      <c r="G67" s="4"/>
      <c r="H67" s="4"/>
    </row>
    <row r="68" spans="1:8" ht="12.75">
      <c r="A68" s="4"/>
      <c r="B68" s="23">
        <v>550</v>
      </c>
      <c r="C68" s="2" t="s">
        <v>307</v>
      </c>
      <c r="D68" s="111" t="s">
        <v>308</v>
      </c>
      <c r="E68" s="29"/>
      <c r="F68" s="119"/>
      <c r="G68" s="4"/>
      <c r="H68" s="4"/>
    </row>
    <row r="69" spans="1:8" ht="12.75">
      <c r="A69" s="4"/>
      <c r="B69" s="16">
        <v>551</v>
      </c>
      <c r="C69" s="2" t="s">
        <v>309</v>
      </c>
      <c r="D69" s="111" t="s">
        <v>310</v>
      </c>
      <c r="E69" s="29">
        <v>38664</v>
      </c>
      <c r="F69" s="119">
        <v>60427</v>
      </c>
      <c r="G69" s="4"/>
      <c r="H69" s="4"/>
    </row>
    <row r="70" spans="1:8" ht="12.75">
      <c r="A70" s="4"/>
      <c r="B70" s="16">
        <v>56</v>
      </c>
      <c r="C70" s="26" t="s">
        <v>311</v>
      </c>
      <c r="D70" s="111" t="s">
        <v>312</v>
      </c>
      <c r="E70" s="29">
        <f>E71+E72</f>
        <v>236061</v>
      </c>
      <c r="F70" s="119">
        <f>F71+F72</f>
        <v>296487</v>
      </c>
      <c r="G70" s="4"/>
      <c r="H70" s="4"/>
    </row>
    <row r="71" spans="1:8" ht="12.75">
      <c r="A71" s="4"/>
      <c r="B71" s="23">
        <v>560</v>
      </c>
      <c r="C71" s="2" t="s">
        <v>313</v>
      </c>
      <c r="D71" s="111" t="s">
        <v>314</v>
      </c>
      <c r="E71" s="29">
        <v>236061</v>
      </c>
      <c r="F71" s="119">
        <v>296487</v>
      </c>
      <c r="G71" s="74"/>
      <c r="H71" s="4"/>
    </row>
    <row r="72" spans="1:8" ht="12.75">
      <c r="A72" s="4"/>
      <c r="B72" s="106">
        <v>561</v>
      </c>
      <c r="C72" s="107" t="s">
        <v>315</v>
      </c>
      <c r="D72" s="9" t="s">
        <v>316</v>
      </c>
      <c r="E72" s="52"/>
      <c r="F72" s="121">
        <v>0</v>
      </c>
      <c r="G72" s="74"/>
      <c r="H72" s="4"/>
    </row>
    <row r="73" spans="1:8" ht="12.75">
      <c r="A73" s="4"/>
      <c r="B73" s="16">
        <v>57</v>
      </c>
      <c r="C73" s="48" t="s">
        <v>368</v>
      </c>
      <c r="D73" s="9" t="s">
        <v>317</v>
      </c>
      <c r="E73" s="52">
        <f>E74+E75</f>
        <v>-424541</v>
      </c>
      <c r="F73" s="121">
        <f>F74+F75</f>
        <v>-407387</v>
      </c>
      <c r="G73" s="4"/>
      <c r="H73" s="4"/>
    </row>
    <row r="74" spans="1:8" ht="22.5">
      <c r="A74" s="4"/>
      <c r="B74" s="16">
        <v>570</v>
      </c>
      <c r="C74" s="3" t="s">
        <v>318</v>
      </c>
      <c r="D74" s="9" t="s">
        <v>319</v>
      </c>
      <c r="E74" s="52"/>
      <c r="F74" s="121"/>
      <c r="G74" s="4"/>
      <c r="H74" s="4"/>
    </row>
    <row r="75" spans="1:8" ht="22.5">
      <c r="A75" s="5"/>
      <c r="B75" s="16">
        <v>571</v>
      </c>
      <c r="C75" s="3" t="s">
        <v>320</v>
      </c>
      <c r="D75" s="9" t="s">
        <v>321</v>
      </c>
      <c r="E75" s="29">
        <f>(407387+17154)*-1</f>
        <v>-424541</v>
      </c>
      <c r="F75" s="119">
        <v>-407387</v>
      </c>
      <c r="G75" s="5"/>
      <c r="H75" s="5"/>
    </row>
    <row r="76" spans="1:8" ht="12.75">
      <c r="A76" s="4"/>
      <c r="B76" s="2"/>
      <c r="C76" s="48" t="s">
        <v>322</v>
      </c>
      <c r="D76" s="9" t="s">
        <v>323</v>
      </c>
      <c r="E76" s="29">
        <v>2548232</v>
      </c>
      <c r="F76" s="119">
        <v>2548232</v>
      </c>
      <c r="G76" s="4"/>
      <c r="H76" s="4"/>
    </row>
    <row r="77" spans="1:8" ht="12.75">
      <c r="A77" s="4"/>
      <c r="B77" s="2"/>
      <c r="C77" s="48" t="s">
        <v>369</v>
      </c>
      <c r="D77" s="9" t="s">
        <v>324</v>
      </c>
      <c r="E77" s="24">
        <f>E54/E76</f>
        <v>0.6913717746264861</v>
      </c>
      <c r="F77" s="122">
        <v>0.63</v>
      </c>
      <c r="G77" s="4"/>
      <c r="H77" s="4"/>
    </row>
    <row r="78" spans="1:8" ht="22.5">
      <c r="A78" s="4"/>
      <c r="B78" s="2"/>
      <c r="C78" s="48" t="s">
        <v>325</v>
      </c>
      <c r="D78" s="9" t="s">
        <v>326</v>
      </c>
      <c r="E78" s="29"/>
      <c r="F78" s="119"/>
      <c r="G78" s="4"/>
      <c r="H78" s="4"/>
    </row>
    <row r="79" spans="1:8" ht="12.75">
      <c r="A79" s="4"/>
      <c r="B79" s="1"/>
      <c r="C79" s="2" t="s">
        <v>327</v>
      </c>
      <c r="D79" s="9" t="s">
        <v>328</v>
      </c>
      <c r="E79" s="53"/>
      <c r="F79" s="45"/>
      <c r="G79" s="4"/>
      <c r="H79" s="4"/>
    </row>
    <row r="80" spans="1:8" ht="12.75">
      <c r="A80" s="4"/>
      <c r="F80" s="50"/>
      <c r="G80" s="4"/>
      <c r="H80" s="4"/>
    </row>
    <row r="81" spans="1:8" ht="26.25" customHeight="1">
      <c r="A81" s="4"/>
      <c r="B81" s="4" t="s">
        <v>164</v>
      </c>
      <c r="C81" s="305" t="s">
        <v>165</v>
      </c>
      <c r="D81" s="305"/>
      <c r="E81" s="306" t="s">
        <v>372</v>
      </c>
      <c r="F81" s="307"/>
      <c r="G81" s="4"/>
      <c r="H81" s="4"/>
    </row>
    <row r="82" ht="12.75">
      <c r="B82" s="108" t="s">
        <v>453</v>
      </c>
    </row>
    <row r="83" spans="5:6" ht="12.75">
      <c r="E83" s="55"/>
      <c r="F83" s="56"/>
    </row>
    <row r="84" spans="5:6" ht="12.75">
      <c r="E84" s="49"/>
      <c r="F84" s="50"/>
    </row>
    <row r="87" ht="12.75">
      <c r="E87" s="74"/>
    </row>
    <row r="88" spans="5:6" ht="12.75">
      <c r="E88" s="74"/>
      <c r="F88" s="74"/>
    </row>
    <row r="89" spans="5:6" ht="12.75">
      <c r="E89" s="74"/>
      <c r="F89" s="74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00390625" style="125" customWidth="1"/>
    <col min="2" max="2" width="8.8515625" style="125" customWidth="1"/>
    <col min="3" max="3" width="9.140625" style="125" customWidth="1"/>
    <col min="4" max="4" width="4.140625" style="125" customWidth="1"/>
    <col min="5" max="5" width="7.8515625" style="125" customWidth="1"/>
    <col min="6" max="6" width="3.57421875" style="125" customWidth="1"/>
    <col min="7" max="7" width="8.8515625" style="125" customWidth="1"/>
    <col min="8" max="8" width="3.8515625" style="125" customWidth="1"/>
    <col min="9" max="9" width="11.140625" style="125" customWidth="1"/>
    <col min="10" max="10" width="3.57421875" style="125" customWidth="1"/>
    <col min="11" max="11" width="10.28125" style="125" customWidth="1"/>
    <col min="12" max="12" width="3.7109375" style="125" customWidth="1"/>
    <col min="13" max="13" width="9.7109375" style="125" customWidth="1"/>
    <col min="14" max="14" width="3.7109375" style="125" customWidth="1"/>
    <col min="15" max="15" width="9.140625" style="125" customWidth="1"/>
    <col min="16" max="16" width="3.8515625" style="125" customWidth="1"/>
    <col min="17" max="17" width="8.8515625" style="125" customWidth="1"/>
    <col min="18" max="16384" width="9.140625" style="126" customWidth="1"/>
  </cols>
  <sheetData>
    <row r="1" ht="12.75">
      <c r="A1" s="124" t="s">
        <v>456</v>
      </c>
    </row>
    <row r="2" ht="12.75">
      <c r="A2" s="124" t="s">
        <v>457</v>
      </c>
    </row>
    <row r="3" ht="12.75">
      <c r="A3" s="124" t="s">
        <v>458</v>
      </c>
    </row>
    <row r="4" ht="12.75">
      <c r="A4" s="124" t="s">
        <v>459</v>
      </c>
    </row>
    <row r="5" ht="12.75">
      <c r="A5" s="124" t="s">
        <v>332</v>
      </c>
    </row>
    <row r="6" ht="12.75">
      <c r="A6" s="124" t="s">
        <v>452</v>
      </c>
    </row>
    <row r="7" spans="1:19" s="134" customFormat="1" ht="12.75">
      <c r="A7" s="124"/>
      <c r="B7" s="124"/>
      <c r="C7" s="124"/>
      <c r="D7" s="124"/>
      <c r="E7" s="127"/>
      <c r="F7" s="124"/>
      <c r="G7" s="128"/>
      <c r="H7" s="124"/>
      <c r="I7" s="124"/>
      <c r="J7" s="124"/>
      <c r="K7" s="128"/>
      <c r="L7" s="124"/>
      <c r="M7" s="129"/>
      <c r="N7" s="130"/>
      <c r="O7" s="131"/>
      <c r="P7" s="132"/>
      <c r="Q7" s="131"/>
      <c r="R7" s="133"/>
      <c r="S7" s="133"/>
    </row>
    <row r="8" spans="1:19" s="134" customFormat="1" ht="12.75">
      <c r="A8" s="124" t="s">
        <v>460</v>
      </c>
      <c r="B8" s="124"/>
      <c r="C8" s="124"/>
      <c r="D8" s="124"/>
      <c r="E8" s="127"/>
      <c r="F8" s="124"/>
      <c r="G8" s="128"/>
      <c r="H8" s="124"/>
      <c r="I8" s="124"/>
      <c r="J8" s="124"/>
      <c r="K8" s="128"/>
      <c r="L8" s="124"/>
      <c r="M8" s="135"/>
      <c r="N8" s="130"/>
      <c r="O8" s="131"/>
      <c r="P8" s="132"/>
      <c r="Q8" s="131"/>
      <c r="R8" s="133"/>
      <c r="S8" s="133"/>
    </row>
    <row r="9" spans="1:19" s="134" customFormat="1" ht="12.75">
      <c r="A9" s="124"/>
      <c r="B9" s="124"/>
      <c r="C9" s="124"/>
      <c r="D9" s="124"/>
      <c r="E9" s="127"/>
      <c r="F9" s="124"/>
      <c r="G9" s="128"/>
      <c r="H9" s="124"/>
      <c r="I9" s="124"/>
      <c r="J9" s="124"/>
      <c r="K9" s="128"/>
      <c r="L9" s="124"/>
      <c r="M9" s="135"/>
      <c r="N9" s="130"/>
      <c r="O9" s="131"/>
      <c r="P9" s="132"/>
      <c r="Q9" s="131"/>
      <c r="R9" s="133"/>
      <c r="S9" s="133"/>
    </row>
    <row r="10" spans="1:19" s="134" customFormat="1" ht="12.75">
      <c r="A10" s="407" t="s">
        <v>461</v>
      </c>
      <c r="B10" s="408"/>
      <c r="C10" s="409"/>
      <c r="D10" s="376" t="s">
        <v>1</v>
      </c>
      <c r="E10" s="379" t="s">
        <v>119</v>
      </c>
      <c r="F10" s="376" t="s">
        <v>1</v>
      </c>
      <c r="G10" s="382" t="s">
        <v>462</v>
      </c>
      <c r="H10" s="376" t="s">
        <v>1</v>
      </c>
      <c r="I10" s="401" t="s">
        <v>463</v>
      </c>
      <c r="J10" s="376" t="s">
        <v>1</v>
      </c>
      <c r="K10" s="382" t="s">
        <v>464</v>
      </c>
      <c r="L10" s="376" t="s">
        <v>1</v>
      </c>
      <c r="M10" s="386" t="s">
        <v>121</v>
      </c>
      <c r="N10" s="376" t="s">
        <v>1</v>
      </c>
      <c r="O10" s="389" t="s">
        <v>465</v>
      </c>
      <c r="P10" s="376" t="s">
        <v>1</v>
      </c>
      <c r="Q10" s="392" t="s">
        <v>128</v>
      </c>
      <c r="R10" s="133"/>
      <c r="S10" s="133"/>
    </row>
    <row r="11" spans="1:19" s="134" customFormat="1" ht="12.75">
      <c r="A11" s="395" t="s">
        <v>466</v>
      </c>
      <c r="B11" s="398" t="s">
        <v>467</v>
      </c>
      <c r="C11" s="401" t="s">
        <v>468</v>
      </c>
      <c r="D11" s="377"/>
      <c r="E11" s="380"/>
      <c r="F11" s="377"/>
      <c r="G11" s="383"/>
      <c r="H11" s="377"/>
      <c r="I11" s="402"/>
      <c r="J11" s="377"/>
      <c r="K11" s="383"/>
      <c r="L11" s="377"/>
      <c r="M11" s="387"/>
      <c r="N11" s="377"/>
      <c r="O11" s="390"/>
      <c r="P11" s="377"/>
      <c r="Q11" s="393"/>
      <c r="R11" s="133"/>
      <c r="S11" s="133"/>
    </row>
    <row r="12" spans="1:19" s="134" customFormat="1" ht="12.75">
      <c r="A12" s="396"/>
      <c r="B12" s="399"/>
      <c r="C12" s="402"/>
      <c r="D12" s="377"/>
      <c r="E12" s="380"/>
      <c r="F12" s="377"/>
      <c r="G12" s="383"/>
      <c r="H12" s="377"/>
      <c r="I12" s="402"/>
      <c r="J12" s="377"/>
      <c r="K12" s="383"/>
      <c r="L12" s="377"/>
      <c r="M12" s="387"/>
      <c r="N12" s="377"/>
      <c r="O12" s="390"/>
      <c r="P12" s="377"/>
      <c r="Q12" s="393"/>
      <c r="R12" s="133"/>
      <c r="S12" s="133"/>
    </row>
    <row r="13" spans="1:19" s="134" customFormat="1" ht="12.75">
      <c r="A13" s="397"/>
      <c r="B13" s="400"/>
      <c r="C13" s="403"/>
      <c r="D13" s="377"/>
      <c r="E13" s="381"/>
      <c r="F13" s="377"/>
      <c r="G13" s="384"/>
      <c r="H13" s="377"/>
      <c r="I13" s="403"/>
      <c r="J13" s="377"/>
      <c r="K13" s="384"/>
      <c r="L13" s="377"/>
      <c r="M13" s="388"/>
      <c r="N13" s="377"/>
      <c r="O13" s="391"/>
      <c r="P13" s="377"/>
      <c r="Q13" s="394"/>
      <c r="R13" s="133"/>
      <c r="S13" s="133"/>
    </row>
    <row r="14" spans="1:19" s="134" customFormat="1" ht="12.75">
      <c r="A14" s="404">
        <v>1</v>
      </c>
      <c r="B14" s="405"/>
      <c r="C14" s="406"/>
      <c r="D14" s="378"/>
      <c r="E14" s="138">
        <v>2</v>
      </c>
      <c r="F14" s="378"/>
      <c r="G14" s="139">
        <v>3</v>
      </c>
      <c r="H14" s="378"/>
      <c r="I14" s="137">
        <v>4</v>
      </c>
      <c r="J14" s="378"/>
      <c r="K14" s="139">
        <v>5</v>
      </c>
      <c r="L14" s="378"/>
      <c r="M14" s="140">
        <v>6</v>
      </c>
      <c r="N14" s="378"/>
      <c r="O14" s="139">
        <v>7</v>
      </c>
      <c r="P14" s="378"/>
      <c r="Q14" s="139">
        <v>8</v>
      </c>
      <c r="R14" s="133"/>
      <c r="S14" s="133"/>
    </row>
    <row r="15" spans="1:19" s="134" customFormat="1" ht="12.75">
      <c r="A15" s="141" t="s">
        <v>329</v>
      </c>
      <c r="B15" s="141"/>
      <c r="C15" s="142"/>
      <c r="D15" s="143">
        <v>601</v>
      </c>
      <c r="E15" s="144"/>
      <c r="F15" s="143">
        <v>612</v>
      </c>
      <c r="G15" s="145"/>
      <c r="H15" s="143">
        <v>623</v>
      </c>
      <c r="I15" s="146"/>
      <c r="J15" s="143">
        <v>634</v>
      </c>
      <c r="K15" s="145"/>
      <c r="L15" s="143">
        <v>645</v>
      </c>
      <c r="M15" s="147"/>
      <c r="N15" s="143">
        <v>656</v>
      </c>
      <c r="O15" s="148"/>
      <c r="P15" s="143">
        <v>667</v>
      </c>
      <c r="Q15" s="149"/>
      <c r="R15" s="133"/>
      <c r="S15" s="133"/>
    </row>
    <row r="16" spans="1:19" s="134" customFormat="1" ht="12.75">
      <c r="A16" s="150" t="s">
        <v>38</v>
      </c>
      <c r="B16" s="150"/>
      <c r="C16" s="151"/>
      <c r="D16" s="136">
        <v>602</v>
      </c>
      <c r="E16" s="152"/>
      <c r="F16" s="136">
        <v>613</v>
      </c>
      <c r="G16" s="153"/>
      <c r="H16" s="136">
        <v>624</v>
      </c>
      <c r="I16" s="154"/>
      <c r="J16" s="136">
        <v>635</v>
      </c>
      <c r="K16" s="153"/>
      <c r="L16" s="136">
        <v>646</v>
      </c>
      <c r="M16" s="155"/>
      <c r="N16" s="136">
        <v>657</v>
      </c>
      <c r="O16" s="156"/>
      <c r="P16" s="136">
        <v>668</v>
      </c>
      <c r="Q16" s="157"/>
      <c r="R16" s="133"/>
      <c r="S16" s="133"/>
    </row>
    <row r="17" spans="1:17" s="134" customFormat="1" ht="12.75">
      <c r="A17" s="158" t="s">
        <v>469</v>
      </c>
      <c r="B17" s="159" t="s">
        <v>470</v>
      </c>
      <c r="C17" s="159" t="s">
        <v>471</v>
      </c>
      <c r="D17" s="160"/>
      <c r="E17" s="161">
        <v>315746</v>
      </c>
      <c r="F17" s="160"/>
      <c r="G17" s="162">
        <v>0.1035</v>
      </c>
      <c r="H17" s="160"/>
      <c r="I17" s="163">
        <v>32679.87</v>
      </c>
      <c r="J17" s="160"/>
      <c r="K17" s="162">
        <v>0</v>
      </c>
      <c r="L17" s="160"/>
      <c r="M17" s="162">
        <v>0</v>
      </c>
      <c r="N17" s="160"/>
      <c r="O17" s="164">
        <v>0.043307</v>
      </c>
      <c r="P17" s="160"/>
      <c r="Q17" s="162">
        <v>0</v>
      </c>
    </row>
    <row r="18" spans="1:17" s="134" customFormat="1" ht="12.75">
      <c r="A18" s="158" t="s">
        <v>469</v>
      </c>
      <c r="B18" s="159" t="s">
        <v>472</v>
      </c>
      <c r="C18" s="159" t="s">
        <v>471</v>
      </c>
      <c r="D18" s="160"/>
      <c r="E18" s="161">
        <v>100000</v>
      </c>
      <c r="F18" s="160"/>
      <c r="G18" s="162">
        <v>0.045</v>
      </c>
      <c r="H18" s="160"/>
      <c r="I18" s="163">
        <v>4500</v>
      </c>
      <c r="J18" s="160"/>
      <c r="K18" s="162">
        <v>0</v>
      </c>
      <c r="L18" s="160"/>
      <c r="M18" s="162">
        <v>0</v>
      </c>
      <c r="N18" s="160"/>
      <c r="O18" s="164">
        <v>0.013716</v>
      </c>
      <c r="P18" s="160"/>
      <c r="Q18" s="162">
        <v>0</v>
      </c>
    </row>
    <row r="19" spans="1:17" s="134" customFormat="1" ht="12.75">
      <c r="A19" s="158" t="s">
        <v>473</v>
      </c>
      <c r="B19" s="159" t="s">
        <v>470</v>
      </c>
      <c r="C19" s="159" t="s">
        <v>474</v>
      </c>
      <c r="D19" s="160"/>
      <c r="E19" s="161">
        <v>1306</v>
      </c>
      <c r="F19" s="160"/>
      <c r="G19" s="162">
        <v>0.6531</v>
      </c>
      <c r="H19" s="160"/>
      <c r="I19" s="162">
        <v>852.89</v>
      </c>
      <c r="J19" s="160"/>
      <c r="K19" s="162">
        <v>1.5</v>
      </c>
      <c r="L19" s="160"/>
      <c r="M19" s="163">
        <v>1959</v>
      </c>
      <c r="N19" s="160"/>
      <c r="O19" s="164">
        <v>0.005856</v>
      </c>
      <c r="P19" s="160"/>
      <c r="Q19" s="162">
        <v>0.110558</v>
      </c>
    </row>
    <row r="20" spans="1:17" s="134" customFormat="1" ht="12.75">
      <c r="A20" s="158" t="s">
        <v>475</v>
      </c>
      <c r="B20" s="159" t="s">
        <v>472</v>
      </c>
      <c r="C20" s="159" t="s">
        <v>476</v>
      </c>
      <c r="D20" s="160"/>
      <c r="E20" s="161">
        <v>28971</v>
      </c>
      <c r="F20" s="160"/>
      <c r="G20" s="162">
        <v>1.7018</v>
      </c>
      <c r="H20" s="160"/>
      <c r="I20" s="163">
        <v>49302.12</v>
      </c>
      <c r="J20" s="160"/>
      <c r="K20" s="162">
        <v>0.19</v>
      </c>
      <c r="L20" s="160"/>
      <c r="M20" s="163">
        <v>5504.49</v>
      </c>
      <c r="N20" s="160"/>
      <c r="O20" s="164">
        <v>0.183408</v>
      </c>
      <c r="P20" s="160"/>
      <c r="Q20" s="162">
        <v>0.310651</v>
      </c>
    </row>
    <row r="21" spans="1:17" s="134" customFormat="1" ht="12.75">
      <c r="A21" s="165" t="s">
        <v>477</v>
      </c>
      <c r="B21" s="159" t="s">
        <v>470</v>
      </c>
      <c r="C21" s="159" t="s">
        <v>478</v>
      </c>
      <c r="D21" s="160"/>
      <c r="E21" s="161">
        <v>7815</v>
      </c>
      <c r="F21" s="160"/>
      <c r="G21" s="162">
        <v>0.8182</v>
      </c>
      <c r="H21" s="160"/>
      <c r="I21" s="163">
        <v>6394.47</v>
      </c>
      <c r="J21" s="160"/>
      <c r="K21" s="162">
        <v>0.1005</v>
      </c>
      <c r="L21" s="160"/>
      <c r="M21" s="162">
        <v>785.41</v>
      </c>
      <c r="N21" s="160"/>
      <c r="O21" s="164">
        <v>0.008469</v>
      </c>
      <c r="P21" s="160"/>
      <c r="Q21" s="162">
        <v>0.044325</v>
      </c>
    </row>
    <row r="22" spans="1:17" s="134" customFormat="1" ht="12.75">
      <c r="A22" s="165" t="s">
        <v>477</v>
      </c>
      <c r="B22" s="159" t="s">
        <v>472</v>
      </c>
      <c r="C22" s="159" t="s">
        <v>478</v>
      </c>
      <c r="D22" s="160"/>
      <c r="E22" s="161">
        <v>41540</v>
      </c>
      <c r="F22" s="160"/>
      <c r="G22" s="162">
        <v>1.4604</v>
      </c>
      <c r="H22" s="160"/>
      <c r="I22" s="163">
        <v>60663.12</v>
      </c>
      <c r="J22" s="160"/>
      <c r="K22" s="162">
        <v>0.1005</v>
      </c>
      <c r="L22" s="160"/>
      <c r="M22" s="163">
        <v>4174.77</v>
      </c>
      <c r="N22" s="160"/>
      <c r="O22" s="164">
        <v>0.045017</v>
      </c>
      <c r="P22" s="160"/>
      <c r="Q22" s="162">
        <v>0.235607</v>
      </c>
    </row>
    <row r="23" spans="1:17" s="134" customFormat="1" ht="12.75">
      <c r="A23" s="158" t="s">
        <v>479</v>
      </c>
      <c r="B23" s="159" t="s">
        <v>472</v>
      </c>
      <c r="C23" s="159" t="s">
        <v>480</v>
      </c>
      <c r="D23" s="160"/>
      <c r="E23" s="161">
        <v>15723</v>
      </c>
      <c r="F23" s="160"/>
      <c r="G23" s="162">
        <v>1.5275</v>
      </c>
      <c r="H23" s="160"/>
      <c r="I23" s="163">
        <v>24016.8</v>
      </c>
      <c r="J23" s="160"/>
      <c r="K23" s="162">
        <v>0.128</v>
      </c>
      <c r="L23" s="160"/>
      <c r="M23" s="163">
        <v>2012.54</v>
      </c>
      <c r="N23" s="160"/>
      <c r="O23" s="164">
        <v>0.078425</v>
      </c>
      <c r="P23" s="160"/>
      <c r="Q23" s="162">
        <v>0.11358</v>
      </c>
    </row>
    <row r="24" spans="1:17" s="134" customFormat="1" ht="12.75">
      <c r="A24" s="158" t="s">
        <v>481</v>
      </c>
      <c r="B24" s="159" t="s">
        <v>470</v>
      </c>
      <c r="C24" s="159" t="s">
        <v>482</v>
      </c>
      <c r="D24" s="160"/>
      <c r="E24" s="161">
        <v>1708</v>
      </c>
      <c r="F24" s="160"/>
      <c r="G24" s="162">
        <v>0.9296</v>
      </c>
      <c r="H24" s="160"/>
      <c r="I24" s="163">
        <v>1587.8</v>
      </c>
      <c r="J24" s="160"/>
      <c r="K24" s="162">
        <v>0.14</v>
      </c>
      <c r="L24" s="160"/>
      <c r="M24" s="162">
        <v>239.12</v>
      </c>
      <c r="N24" s="160"/>
      <c r="O24" s="164">
        <v>0.004438</v>
      </c>
      <c r="P24" s="160"/>
      <c r="Q24" s="162">
        <v>0.013495</v>
      </c>
    </row>
    <row r="25" spans="1:17" s="134" customFormat="1" ht="12.75">
      <c r="A25" s="158" t="s">
        <v>481</v>
      </c>
      <c r="B25" s="159" t="s">
        <v>472</v>
      </c>
      <c r="C25" s="159" t="s">
        <v>482</v>
      </c>
      <c r="D25" s="160"/>
      <c r="E25" s="161">
        <v>30499</v>
      </c>
      <c r="F25" s="160"/>
      <c r="G25" s="162">
        <v>1.5335</v>
      </c>
      <c r="H25" s="160"/>
      <c r="I25" s="163">
        <v>46768.75</v>
      </c>
      <c r="J25" s="160"/>
      <c r="K25" s="162">
        <v>0.14</v>
      </c>
      <c r="L25" s="160"/>
      <c r="M25" s="163">
        <v>4269.86</v>
      </c>
      <c r="N25" s="160"/>
      <c r="O25" s="164">
        <v>0.079245</v>
      </c>
      <c r="P25" s="160"/>
      <c r="Q25" s="162">
        <v>0.240974</v>
      </c>
    </row>
    <row r="26" spans="1:17" s="134" customFormat="1" ht="12.75">
      <c r="A26" s="158" t="s">
        <v>483</v>
      </c>
      <c r="B26" s="159" t="s">
        <v>472</v>
      </c>
      <c r="C26" s="159" t="s">
        <v>484</v>
      </c>
      <c r="D26" s="160"/>
      <c r="E26" s="161">
        <v>17198</v>
      </c>
      <c r="F26" s="160"/>
      <c r="G26" s="162">
        <v>1.6683</v>
      </c>
      <c r="H26" s="160"/>
      <c r="I26" s="163">
        <v>28692.21</v>
      </c>
      <c r="J26" s="160"/>
      <c r="K26" s="162">
        <v>0.27</v>
      </c>
      <c r="L26" s="160"/>
      <c r="M26" s="163">
        <v>4643.46</v>
      </c>
      <c r="N26" s="160"/>
      <c r="O26" s="164">
        <v>0.055267</v>
      </c>
      <c r="P26" s="160"/>
      <c r="Q26" s="162">
        <v>0.262058</v>
      </c>
    </row>
    <row r="27" spans="1:17" s="134" customFormat="1" ht="12.75">
      <c r="A27" s="158" t="s">
        <v>483</v>
      </c>
      <c r="B27" s="159" t="s">
        <v>470</v>
      </c>
      <c r="C27" s="159" t="s">
        <v>484</v>
      </c>
      <c r="D27" s="160"/>
      <c r="E27" s="161">
        <v>1000</v>
      </c>
      <c r="F27" s="160"/>
      <c r="G27" s="162">
        <v>1.0553</v>
      </c>
      <c r="H27" s="160"/>
      <c r="I27" s="163">
        <v>1055.25</v>
      </c>
      <c r="J27" s="160"/>
      <c r="K27" s="162">
        <v>0.27</v>
      </c>
      <c r="L27" s="160"/>
      <c r="M27" s="162">
        <v>270</v>
      </c>
      <c r="N27" s="160"/>
      <c r="O27" s="164">
        <v>0.003214</v>
      </c>
      <c r="P27" s="160"/>
      <c r="Q27" s="162">
        <v>0.015238</v>
      </c>
    </row>
    <row r="28" spans="1:17" s="134" customFormat="1" ht="12.75">
      <c r="A28" s="158" t="s">
        <v>485</v>
      </c>
      <c r="B28" s="159" t="s">
        <v>472</v>
      </c>
      <c r="C28" s="159" t="s">
        <v>486</v>
      </c>
      <c r="D28" s="160"/>
      <c r="E28" s="161">
        <v>10000</v>
      </c>
      <c r="F28" s="160"/>
      <c r="G28" s="162">
        <v>0.778</v>
      </c>
      <c r="H28" s="160"/>
      <c r="I28" s="163">
        <v>7780</v>
      </c>
      <c r="J28" s="160"/>
      <c r="K28" s="162">
        <v>0.2489</v>
      </c>
      <c r="L28" s="160"/>
      <c r="M28" s="163">
        <v>2489</v>
      </c>
      <c r="N28" s="160"/>
      <c r="O28" s="164">
        <v>0.002263</v>
      </c>
      <c r="P28" s="160"/>
      <c r="Q28" s="162">
        <v>0.140469</v>
      </c>
    </row>
    <row r="29" spans="1:17" s="134" customFormat="1" ht="12.75">
      <c r="A29" s="158" t="s">
        <v>485</v>
      </c>
      <c r="B29" s="159" t="s">
        <v>470</v>
      </c>
      <c r="C29" s="159" t="s">
        <v>486</v>
      </c>
      <c r="D29" s="160"/>
      <c r="E29" s="161">
        <v>14511</v>
      </c>
      <c r="F29" s="160"/>
      <c r="G29" s="162">
        <v>0.9431</v>
      </c>
      <c r="H29" s="160"/>
      <c r="I29" s="163">
        <v>13684.76</v>
      </c>
      <c r="J29" s="160"/>
      <c r="K29" s="162">
        <v>0.2489</v>
      </c>
      <c r="L29" s="160"/>
      <c r="M29" s="163">
        <v>3611.79</v>
      </c>
      <c r="N29" s="160"/>
      <c r="O29" s="164">
        <v>0.003283</v>
      </c>
      <c r="P29" s="160"/>
      <c r="Q29" s="162">
        <v>0.203835</v>
      </c>
    </row>
    <row r="30" spans="1:17" s="134" customFormat="1" ht="12.75">
      <c r="A30" s="158" t="s">
        <v>487</v>
      </c>
      <c r="B30" s="159" t="s">
        <v>472</v>
      </c>
      <c r="C30" s="159" t="s">
        <v>488</v>
      </c>
      <c r="D30" s="160"/>
      <c r="E30" s="161">
        <v>40723</v>
      </c>
      <c r="F30" s="160"/>
      <c r="G30" s="162">
        <v>0.7745</v>
      </c>
      <c r="H30" s="160"/>
      <c r="I30" s="163">
        <v>31540.41</v>
      </c>
      <c r="J30" s="160"/>
      <c r="K30" s="162">
        <v>0.31</v>
      </c>
      <c r="L30" s="160"/>
      <c r="M30" s="163">
        <v>12624.13</v>
      </c>
      <c r="N30" s="160"/>
      <c r="O30" s="164">
        <v>0.039786</v>
      </c>
      <c r="P30" s="160"/>
      <c r="Q30" s="162">
        <v>0.712455</v>
      </c>
    </row>
    <row r="31" spans="1:17" s="134" customFormat="1" ht="12.75">
      <c r="A31" s="158" t="s">
        <v>487</v>
      </c>
      <c r="B31" s="159" t="s">
        <v>470</v>
      </c>
      <c r="C31" s="159" t="s">
        <v>488</v>
      </c>
      <c r="D31" s="160"/>
      <c r="E31" s="161">
        <v>1000</v>
      </c>
      <c r="F31" s="160"/>
      <c r="G31" s="162">
        <v>1.6181</v>
      </c>
      <c r="H31" s="160"/>
      <c r="I31" s="163">
        <v>1618.05</v>
      </c>
      <c r="J31" s="160"/>
      <c r="K31" s="162">
        <v>0.31</v>
      </c>
      <c r="L31" s="160"/>
      <c r="M31" s="162">
        <v>310</v>
      </c>
      <c r="N31" s="160"/>
      <c r="O31" s="164">
        <v>0.000977</v>
      </c>
      <c r="P31" s="160"/>
      <c r="Q31" s="162">
        <v>0.017495</v>
      </c>
    </row>
    <row r="32" spans="1:17" s="134" customFormat="1" ht="12.75">
      <c r="A32" s="158" t="s">
        <v>489</v>
      </c>
      <c r="B32" s="159" t="s">
        <v>470</v>
      </c>
      <c r="C32" s="159" t="s">
        <v>490</v>
      </c>
      <c r="D32" s="160"/>
      <c r="E32" s="161">
        <v>5258</v>
      </c>
      <c r="F32" s="160"/>
      <c r="G32" s="162">
        <v>0.8724</v>
      </c>
      <c r="H32" s="160"/>
      <c r="I32" s="163">
        <v>4586.95</v>
      </c>
      <c r="J32" s="160"/>
      <c r="K32" s="162">
        <v>0.25</v>
      </c>
      <c r="L32" s="160"/>
      <c r="M32" s="163">
        <v>1314.5</v>
      </c>
      <c r="N32" s="160"/>
      <c r="O32" s="164">
        <v>0.001365</v>
      </c>
      <c r="P32" s="160"/>
      <c r="Q32" s="162">
        <v>0.074185</v>
      </c>
    </row>
    <row r="33" spans="1:17" s="134" customFormat="1" ht="12.75">
      <c r="A33" s="158" t="s">
        <v>489</v>
      </c>
      <c r="B33" s="159" t="s">
        <v>472</v>
      </c>
      <c r="C33" s="159" t="s">
        <v>490</v>
      </c>
      <c r="D33" s="160"/>
      <c r="E33" s="161">
        <v>13000</v>
      </c>
      <c r="F33" s="160"/>
      <c r="G33" s="162">
        <v>0.9034</v>
      </c>
      <c r="H33" s="160"/>
      <c r="I33" s="163">
        <v>11744</v>
      </c>
      <c r="J33" s="160"/>
      <c r="K33" s="162">
        <v>0.25</v>
      </c>
      <c r="L33" s="160"/>
      <c r="M33" s="163">
        <v>3250</v>
      </c>
      <c r="N33" s="160"/>
      <c r="O33" s="164">
        <v>0.003375</v>
      </c>
      <c r="P33" s="160"/>
      <c r="Q33" s="162">
        <v>0.183417</v>
      </c>
    </row>
    <row r="34" spans="1:17" s="134" customFormat="1" ht="12.75">
      <c r="A34" s="166" t="s">
        <v>491</v>
      </c>
      <c r="B34" s="159" t="s">
        <v>470</v>
      </c>
      <c r="C34" s="159" t="s">
        <v>492</v>
      </c>
      <c r="D34" s="160"/>
      <c r="E34" s="161">
        <v>2000</v>
      </c>
      <c r="F34" s="160"/>
      <c r="G34" s="162">
        <v>0.7035</v>
      </c>
      <c r="H34" s="160"/>
      <c r="I34" s="163">
        <v>1407</v>
      </c>
      <c r="J34" s="160"/>
      <c r="K34" s="162">
        <v>0.4207</v>
      </c>
      <c r="L34" s="160"/>
      <c r="M34" s="162">
        <v>841.4</v>
      </c>
      <c r="N34" s="160"/>
      <c r="O34" s="164">
        <v>0.032935</v>
      </c>
      <c r="P34" s="160"/>
      <c r="Q34" s="162">
        <v>0.047485</v>
      </c>
    </row>
    <row r="35" spans="1:17" s="134" customFormat="1" ht="12.75">
      <c r="A35" s="166" t="s">
        <v>493</v>
      </c>
      <c r="B35" s="159" t="s">
        <v>470</v>
      </c>
      <c r="C35" s="159" t="s">
        <v>494</v>
      </c>
      <c r="D35" s="160"/>
      <c r="E35" s="161">
        <v>10519</v>
      </c>
      <c r="F35" s="160"/>
      <c r="G35" s="162">
        <v>3.1234</v>
      </c>
      <c r="H35" s="160"/>
      <c r="I35" s="163">
        <v>32854.92</v>
      </c>
      <c r="J35" s="160"/>
      <c r="K35" s="162">
        <v>0.75</v>
      </c>
      <c r="L35" s="160"/>
      <c r="M35" s="163">
        <v>7889.25</v>
      </c>
      <c r="N35" s="160"/>
      <c r="O35" s="164">
        <v>0.006871</v>
      </c>
      <c r="P35" s="160"/>
      <c r="Q35" s="162">
        <v>0.445237</v>
      </c>
    </row>
    <row r="36" spans="1:17" s="134" customFormat="1" ht="12.75">
      <c r="A36" s="166" t="s">
        <v>495</v>
      </c>
      <c r="B36" s="159" t="s">
        <v>472</v>
      </c>
      <c r="C36" s="159" t="s">
        <v>496</v>
      </c>
      <c r="D36" s="160"/>
      <c r="E36" s="161">
        <v>2000</v>
      </c>
      <c r="F36" s="160"/>
      <c r="G36" s="162">
        <v>1.2896</v>
      </c>
      <c r="H36" s="160"/>
      <c r="I36" s="163">
        <v>2579.12</v>
      </c>
      <c r="J36" s="160"/>
      <c r="K36" s="162">
        <v>0.6597</v>
      </c>
      <c r="L36" s="160"/>
      <c r="M36" s="163">
        <v>1319.4</v>
      </c>
      <c r="N36" s="160"/>
      <c r="O36" s="164">
        <v>0.014413</v>
      </c>
      <c r="P36" s="160"/>
      <c r="Q36" s="162">
        <v>0.074462</v>
      </c>
    </row>
    <row r="37" spans="1:17" s="134" customFormat="1" ht="12.75">
      <c r="A37" s="158" t="s">
        <v>497</v>
      </c>
      <c r="B37" s="159" t="s">
        <v>472</v>
      </c>
      <c r="C37" s="159" t="s">
        <v>498</v>
      </c>
      <c r="D37" s="160"/>
      <c r="E37" s="161">
        <v>31351</v>
      </c>
      <c r="F37" s="160"/>
      <c r="G37" s="162">
        <v>1.0362</v>
      </c>
      <c r="H37" s="160"/>
      <c r="I37" s="163">
        <v>32486.1</v>
      </c>
      <c r="J37" s="160"/>
      <c r="K37" s="162">
        <v>0.1857</v>
      </c>
      <c r="L37" s="160"/>
      <c r="M37" s="163">
        <v>5821.88</v>
      </c>
      <c r="N37" s="160"/>
      <c r="O37" s="164">
        <v>0.199949</v>
      </c>
      <c r="P37" s="160"/>
      <c r="Q37" s="162">
        <v>0.328563</v>
      </c>
    </row>
    <row r="38" spans="1:17" s="134" customFormat="1" ht="12.75">
      <c r="A38" s="164" t="s">
        <v>499</v>
      </c>
      <c r="B38" s="159" t="s">
        <v>470</v>
      </c>
      <c r="C38" s="159" t="s">
        <v>500</v>
      </c>
      <c r="D38" s="160"/>
      <c r="E38" s="161">
        <v>21</v>
      </c>
      <c r="F38" s="160"/>
      <c r="G38" s="163">
        <v>2505.609</v>
      </c>
      <c r="H38" s="160"/>
      <c r="I38" s="163">
        <v>52617.79</v>
      </c>
      <c r="J38" s="160"/>
      <c r="K38" s="162">
        <v>901</v>
      </c>
      <c r="L38" s="160"/>
      <c r="M38" s="163">
        <v>18921</v>
      </c>
      <c r="N38" s="160"/>
      <c r="O38" s="164">
        <v>0.015146</v>
      </c>
      <c r="P38" s="160"/>
      <c r="Q38" s="162">
        <v>1.067825</v>
      </c>
    </row>
    <row r="39" spans="1:17" s="134" customFormat="1" ht="12.75">
      <c r="A39" s="164" t="s">
        <v>501</v>
      </c>
      <c r="B39" s="159" t="s">
        <v>472</v>
      </c>
      <c r="C39" s="159" t="s">
        <v>502</v>
      </c>
      <c r="D39" s="160"/>
      <c r="E39" s="161">
        <v>190124</v>
      </c>
      <c r="F39" s="160"/>
      <c r="G39" s="162">
        <v>1</v>
      </c>
      <c r="H39" s="160"/>
      <c r="I39" s="163">
        <v>190124</v>
      </c>
      <c r="J39" s="160"/>
      <c r="K39" s="162">
        <v>0.5498</v>
      </c>
      <c r="L39" s="160"/>
      <c r="M39" s="163">
        <v>104530.18</v>
      </c>
      <c r="N39" s="160"/>
      <c r="O39" s="164">
        <v>0.165185</v>
      </c>
      <c r="P39" s="160"/>
      <c r="Q39" s="162">
        <v>5.899261</v>
      </c>
    </row>
    <row r="40" spans="1:17" s="134" customFormat="1" ht="12.75">
      <c r="A40" s="164" t="s">
        <v>501</v>
      </c>
      <c r="B40" s="159" t="s">
        <v>470</v>
      </c>
      <c r="C40" s="159" t="s">
        <v>502</v>
      </c>
      <c r="D40" s="160"/>
      <c r="E40" s="161">
        <v>141593</v>
      </c>
      <c r="F40" s="160"/>
      <c r="G40" s="162">
        <v>1</v>
      </c>
      <c r="H40" s="160"/>
      <c r="I40" s="163">
        <v>141593</v>
      </c>
      <c r="J40" s="160"/>
      <c r="K40" s="162">
        <v>0.5498</v>
      </c>
      <c r="L40" s="160"/>
      <c r="M40" s="163">
        <v>77847.83</v>
      </c>
      <c r="N40" s="160"/>
      <c r="O40" s="164">
        <v>0.12302</v>
      </c>
      <c r="P40" s="160"/>
      <c r="Q40" s="162">
        <v>4.393417</v>
      </c>
    </row>
    <row r="41" spans="1:17" s="134" customFormat="1" ht="22.5">
      <c r="A41" s="164" t="s">
        <v>503</v>
      </c>
      <c r="B41" s="167" t="s">
        <v>472</v>
      </c>
      <c r="C41" s="167" t="s">
        <v>504</v>
      </c>
      <c r="D41" s="160"/>
      <c r="E41" s="168">
        <v>37883</v>
      </c>
      <c r="F41" s="160"/>
      <c r="G41" s="169">
        <v>0.514</v>
      </c>
      <c r="H41" s="160"/>
      <c r="I41" s="170">
        <v>19473.43</v>
      </c>
      <c r="J41" s="160"/>
      <c r="K41" s="169">
        <v>0.025</v>
      </c>
      <c r="L41" s="160"/>
      <c r="M41" s="169">
        <v>947.08</v>
      </c>
      <c r="N41" s="160"/>
      <c r="O41" s="169">
        <v>0.00997</v>
      </c>
      <c r="P41" s="160"/>
      <c r="Q41" s="169">
        <v>0.053449</v>
      </c>
    </row>
    <row r="42" spans="1:17" s="134" customFormat="1" ht="12.75">
      <c r="A42" s="164" t="s">
        <v>505</v>
      </c>
      <c r="B42" s="159" t="s">
        <v>470</v>
      </c>
      <c r="C42" s="159" t="s">
        <v>506</v>
      </c>
      <c r="D42" s="160"/>
      <c r="E42" s="161">
        <v>16020</v>
      </c>
      <c r="F42" s="160"/>
      <c r="G42" s="162">
        <v>0.4663</v>
      </c>
      <c r="H42" s="160"/>
      <c r="I42" s="163">
        <v>7469.99</v>
      </c>
      <c r="J42" s="160"/>
      <c r="K42" s="162">
        <v>0.023</v>
      </c>
      <c r="L42" s="160"/>
      <c r="M42" s="162">
        <v>368.46</v>
      </c>
      <c r="N42" s="160"/>
      <c r="O42" s="164">
        <v>0.006093</v>
      </c>
      <c r="P42" s="160"/>
      <c r="Q42" s="162">
        <v>0.020794</v>
      </c>
    </row>
    <row r="43" spans="1:17" s="134" customFormat="1" ht="12.75">
      <c r="A43" s="164" t="s">
        <v>505</v>
      </c>
      <c r="B43" s="159" t="s">
        <v>472</v>
      </c>
      <c r="C43" s="159" t="s">
        <v>506</v>
      </c>
      <c r="D43" s="160"/>
      <c r="E43" s="161">
        <v>12395</v>
      </c>
      <c r="F43" s="160"/>
      <c r="G43" s="162">
        <v>0.3558</v>
      </c>
      <c r="H43" s="160"/>
      <c r="I43" s="163">
        <v>4410.5</v>
      </c>
      <c r="J43" s="160"/>
      <c r="K43" s="162">
        <v>0.023</v>
      </c>
      <c r="L43" s="160"/>
      <c r="M43" s="162">
        <v>285.09</v>
      </c>
      <c r="N43" s="160"/>
      <c r="O43" s="164">
        <v>0.004714</v>
      </c>
      <c r="P43" s="160"/>
      <c r="Q43" s="162">
        <v>0.016089</v>
      </c>
    </row>
    <row r="44" spans="1:17" s="134" customFormat="1" ht="12.75">
      <c r="A44" s="164" t="s">
        <v>507</v>
      </c>
      <c r="B44" s="159" t="s">
        <v>470</v>
      </c>
      <c r="C44" s="159" t="s">
        <v>508</v>
      </c>
      <c r="D44" s="160"/>
      <c r="E44" s="161">
        <v>23916</v>
      </c>
      <c r="F44" s="160"/>
      <c r="G44" s="162">
        <v>0.7777</v>
      </c>
      <c r="H44" s="160"/>
      <c r="I44" s="163">
        <v>18599.6</v>
      </c>
      <c r="J44" s="160"/>
      <c r="K44" s="162">
        <v>0.0359</v>
      </c>
      <c r="L44" s="160"/>
      <c r="M44" s="162">
        <v>858.58</v>
      </c>
      <c r="N44" s="160"/>
      <c r="O44" s="164">
        <v>0.009342</v>
      </c>
      <c r="P44" s="160"/>
      <c r="Q44" s="162">
        <v>0.048455</v>
      </c>
    </row>
    <row r="45" spans="1:17" s="134" customFormat="1" ht="12.75">
      <c r="A45" s="164" t="s">
        <v>507</v>
      </c>
      <c r="B45" s="159" t="s">
        <v>472</v>
      </c>
      <c r="C45" s="159" t="s">
        <v>508</v>
      </c>
      <c r="D45" s="160"/>
      <c r="E45" s="161">
        <v>10000</v>
      </c>
      <c r="F45" s="160"/>
      <c r="G45" s="162">
        <v>0.2365</v>
      </c>
      <c r="H45" s="160"/>
      <c r="I45" s="163">
        <v>2365</v>
      </c>
      <c r="J45" s="160"/>
      <c r="K45" s="162">
        <v>0.0359</v>
      </c>
      <c r="L45" s="160"/>
      <c r="M45" s="162">
        <v>359</v>
      </c>
      <c r="N45" s="160"/>
      <c r="O45" s="164">
        <v>0.003906</v>
      </c>
      <c r="P45" s="160"/>
      <c r="Q45" s="162">
        <v>0.020261</v>
      </c>
    </row>
    <row r="46" spans="1:17" s="134" customFormat="1" ht="12.75">
      <c r="A46" s="164" t="s">
        <v>509</v>
      </c>
      <c r="B46" s="159" t="s">
        <v>470</v>
      </c>
      <c r="C46" s="159" t="s">
        <v>510</v>
      </c>
      <c r="D46" s="160"/>
      <c r="E46" s="161">
        <v>1091</v>
      </c>
      <c r="F46" s="160"/>
      <c r="G46" s="162">
        <v>1.9079</v>
      </c>
      <c r="H46" s="160"/>
      <c r="I46" s="163">
        <v>2081.53</v>
      </c>
      <c r="J46" s="160"/>
      <c r="K46" s="162">
        <v>1.02</v>
      </c>
      <c r="L46" s="160"/>
      <c r="M46" s="163">
        <v>1112.82</v>
      </c>
      <c r="N46" s="160"/>
      <c r="O46" s="164">
        <v>0.000222</v>
      </c>
      <c r="P46" s="160"/>
      <c r="Q46" s="162">
        <v>0.062803</v>
      </c>
    </row>
    <row r="47" spans="1:17" s="134" customFormat="1" ht="12.75">
      <c r="A47" s="164" t="s">
        <v>511</v>
      </c>
      <c r="B47" s="159" t="s">
        <v>470</v>
      </c>
      <c r="C47" s="159" t="s">
        <v>512</v>
      </c>
      <c r="D47" s="160"/>
      <c r="E47" s="161">
        <v>40</v>
      </c>
      <c r="F47" s="160"/>
      <c r="G47" s="162">
        <v>502.3115</v>
      </c>
      <c r="H47" s="160"/>
      <c r="I47" s="163">
        <v>20092.46</v>
      </c>
      <c r="J47" s="160"/>
      <c r="K47" s="162">
        <v>502.3115</v>
      </c>
      <c r="L47" s="160"/>
      <c r="M47" s="163">
        <v>20092.46</v>
      </c>
      <c r="N47" s="160"/>
      <c r="O47" s="164">
        <v>0.01077</v>
      </c>
      <c r="P47" s="160"/>
      <c r="Q47" s="162">
        <v>1.133937</v>
      </c>
    </row>
    <row r="48" spans="1:17" s="134" customFormat="1" ht="12.75">
      <c r="A48" s="171"/>
      <c r="B48" s="172"/>
      <c r="C48" s="173"/>
      <c r="D48" s="160"/>
      <c r="E48" s="174"/>
      <c r="F48" s="160"/>
      <c r="G48" s="173"/>
      <c r="H48" s="160"/>
      <c r="I48" s="175">
        <f>SUM(I17:I47)</f>
        <v>855621.8899999999</v>
      </c>
      <c r="J48" s="160"/>
      <c r="K48" s="176"/>
      <c r="L48" s="160"/>
      <c r="M48" s="175">
        <f>SUM(M17:M47)</f>
        <v>288652.5000000001</v>
      </c>
      <c r="N48" s="160"/>
      <c r="O48" s="177"/>
      <c r="P48" s="160"/>
      <c r="Q48" s="178">
        <f>SUM(Q17:Q47)</f>
        <v>16.29038</v>
      </c>
    </row>
    <row r="49" spans="1:17" s="134" customFormat="1" ht="12.75">
      <c r="A49" s="179" t="s">
        <v>39</v>
      </c>
      <c r="B49" s="179"/>
      <c r="C49" s="180"/>
      <c r="D49" s="181">
        <v>603</v>
      </c>
      <c r="E49" s="182"/>
      <c r="F49" s="181">
        <v>614</v>
      </c>
      <c r="G49" s="182"/>
      <c r="H49" s="181">
        <v>625</v>
      </c>
      <c r="I49" s="183"/>
      <c r="J49" s="181">
        <v>636</v>
      </c>
      <c r="K49" s="183"/>
      <c r="L49" s="181">
        <v>647</v>
      </c>
      <c r="M49" s="183"/>
      <c r="N49" s="181">
        <v>658</v>
      </c>
      <c r="O49" s="183"/>
      <c r="P49" s="181">
        <v>669</v>
      </c>
      <c r="Q49" s="184"/>
    </row>
    <row r="50" spans="1:19" s="134" customFormat="1" ht="23.25" customHeight="1">
      <c r="A50" s="185" t="s">
        <v>513</v>
      </c>
      <c r="B50" s="185"/>
      <c r="C50" s="186"/>
      <c r="D50" s="187">
        <v>604</v>
      </c>
      <c r="E50" s="188"/>
      <c r="F50" s="189">
        <v>615</v>
      </c>
      <c r="G50" s="186"/>
      <c r="H50" s="189">
        <v>626</v>
      </c>
      <c r="I50" s="190"/>
      <c r="J50" s="191">
        <v>637</v>
      </c>
      <c r="K50" s="160"/>
      <c r="L50" s="192">
        <v>648</v>
      </c>
      <c r="M50" s="190"/>
      <c r="N50" s="193">
        <v>659</v>
      </c>
      <c r="O50" s="160"/>
      <c r="P50" s="191">
        <v>670</v>
      </c>
      <c r="Q50" s="194"/>
      <c r="R50" s="133"/>
      <c r="S50" s="133"/>
    </row>
    <row r="51" spans="1:17" s="134" customFormat="1" ht="12.75">
      <c r="A51" s="195" t="s">
        <v>514</v>
      </c>
      <c r="B51" s="159" t="s">
        <v>470</v>
      </c>
      <c r="C51" s="159" t="s">
        <v>515</v>
      </c>
      <c r="D51" s="160"/>
      <c r="E51" s="161">
        <v>2299</v>
      </c>
      <c r="F51" s="160"/>
      <c r="G51" s="162">
        <v>11.3953</v>
      </c>
      <c r="H51" s="160"/>
      <c r="I51" s="163">
        <v>26197.9</v>
      </c>
      <c r="J51" s="160"/>
      <c r="K51" s="162">
        <v>3.1223</v>
      </c>
      <c r="L51" s="160"/>
      <c r="M51" s="163">
        <v>7178.17</v>
      </c>
      <c r="N51" s="160"/>
      <c r="O51" s="164">
        <v>0.133309</v>
      </c>
      <c r="P51" s="160"/>
      <c r="Q51" s="162">
        <v>0.405107</v>
      </c>
    </row>
    <row r="52" spans="1:17" s="134" customFormat="1" ht="12.75">
      <c r="A52" s="195" t="s">
        <v>514</v>
      </c>
      <c r="B52" s="159" t="s">
        <v>472</v>
      </c>
      <c r="C52" s="159" t="s">
        <v>515</v>
      </c>
      <c r="D52" s="160"/>
      <c r="E52" s="161">
        <v>200</v>
      </c>
      <c r="F52" s="160"/>
      <c r="G52" s="162">
        <v>4</v>
      </c>
      <c r="H52" s="160"/>
      <c r="I52" s="162">
        <v>800</v>
      </c>
      <c r="J52" s="160"/>
      <c r="K52" s="162">
        <v>3.1223</v>
      </c>
      <c r="L52" s="160"/>
      <c r="M52" s="162">
        <v>624.46</v>
      </c>
      <c r="N52" s="160"/>
      <c r="O52" s="164">
        <v>0.011597</v>
      </c>
      <c r="P52" s="160"/>
      <c r="Q52" s="162">
        <v>0.035242</v>
      </c>
    </row>
    <row r="53" spans="1:17" s="134" customFormat="1" ht="12.75">
      <c r="A53" s="195" t="s">
        <v>516</v>
      </c>
      <c r="B53" s="159" t="s">
        <v>470</v>
      </c>
      <c r="C53" s="159" t="s">
        <v>517</v>
      </c>
      <c r="D53" s="160"/>
      <c r="E53" s="161">
        <v>1400</v>
      </c>
      <c r="F53" s="160"/>
      <c r="G53" s="162">
        <v>7.2075</v>
      </c>
      <c r="H53" s="160"/>
      <c r="I53" s="163">
        <v>10090.5</v>
      </c>
      <c r="J53" s="160"/>
      <c r="K53" s="162">
        <v>1.6</v>
      </c>
      <c r="L53" s="160"/>
      <c r="M53" s="163">
        <v>2240</v>
      </c>
      <c r="N53" s="160"/>
      <c r="O53" s="164">
        <v>0.110791</v>
      </c>
      <c r="P53" s="160"/>
      <c r="Q53" s="162">
        <v>0.126417</v>
      </c>
    </row>
    <row r="54" spans="1:17" s="134" customFormat="1" ht="12.75">
      <c r="A54" s="195" t="s">
        <v>518</v>
      </c>
      <c r="B54" s="159" t="s">
        <v>470</v>
      </c>
      <c r="C54" s="159" t="s">
        <v>519</v>
      </c>
      <c r="D54" s="160"/>
      <c r="E54" s="161">
        <v>347</v>
      </c>
      <c r="F54" s="160"/>
      <c r="G54" s="162">
        <v>30.7985</v>
      </c>
      <c r="H54" s="160"/>
      <c r="I54" s="163">
        <v>10687.09</v>
      </c>
      <c r="J54" s="160"/>
      <c r="K54" s="162">
        <v>6.52</v>
      </c>
      <c r="L54" s="160"/>
      <c r="M54" s="163">
        <v>2262.44</v>
      </c>
      <c r="N54" s="160"/>
      <c r="O54" s="164">
        <v>0.032057</v>
      </c>
      <c r="P54" s="160"/>
      <c r="Q54" s="162">
        <v>0.127683</v>
      </c>
    </row>
    <row r="55" spans="1:17" s="134" customFormat="1" ht="12.75">
      <c r="A55" s="195" t="s">
        <v>520</v>
      </c>
      <c r="B55" s="159" t="s">
        <v>470</v>
      </c>
      <c r="C55" s="159" t="s">
        <v>521</v>
      </c>
      <c r="D55" s="160"/>
      <c r="E55" s="161">
        <v>2530</v>
      </c>
      <c r="F55" s="160"/>
      <c r="G55" s="162">
        <v>9.7472</v>
      </c>
      <c r="H55" s="160"/>
      <c r="I55" s="163">
        <v>24660.54</v>
      </c>
      <c r="J55" s="160"/>
      <c r="K55" s="162">
        <v>3.68</v>
      </c>
      <c r="L55" s="160"/>
      <c r="M55" s="163">
        <v>9310.4</v>
      </c>
      <c r="N55" s="160"/>
      <c r="O55" s="164">
        <v>0.078454</v>
      </c>
      <c r="P55" s="160"/>
      <c r="Q55" s="162">
        <v>0.525441</v>
      </c>
    </row>
    <row r="56" spans="1:17" s="134" customFormat="1" ht="12.75">
      <c r="A56" s="195" t="s">
        <v>522</v>
      </c>
      <c r="B56" s="159" t="s">
        <v>470</v>
      </c>
      <c r="C56" s="159" t="s">
        <v>523</v>
      </c>
      <c r="D56" s="160"/>
      <c r="E56" s="161">
        <v>1663</v>
      </c>
      <c r="F56" s="160"/>
      <c r="G56" s="162">
        <v>9.2988</v>
      </c>
      <c r="H56" s="160"/>
      <c r="I56" s="163">
        <v>15463.94</v>
      </c>
      <c r="J56" s="160"/>
      <c r="K56" s="162">
        <v>3.66</v>
      </c>
      <c r="L56" s="160"/>
      <c r="M56" s="163">
        <v>6086.58</v>
      </c>
      <c r="N56" s="160"/>
      <c r="O56" s="164">
        <v>0.099035</v>
      </c>
      <c r="P56" s="160"/>
      <c r="Q56" s="162">
        <v>0.343502</v>
      </c>
    </row>
    <row r="57" spans="1:17" s="134" customFormat="1" ht="22.5">
      <c r="A57" s="195" t="s">
        <v>524</v>
      </c>
      <c r="B57" s="167" t="s">
        <v>472</v>
      </c>
      <c r="C57" s="167" t="s">
        <v>525</v>
      </c>
      <c r="D57" s="160"/>
      <c r="E57" s="168">
        <v>1200</v>
      </c>
      <c r="F57" s="160"/>
      <c r="G57" s="169">
        <v>12.3967</v>
      </c>
      <c r="H57" s="160"/>
      <c r="I57" s="170">
        <v>14876</v>
      </c>
      <c r="J57" s="160"/>
      <c r="K57" s="169">
        <v>8.0409</v>
      </c>
      <c r="L57" s="160"/>
      <c r="M57" s="170">
        <v>9649.08</v>
      </c>
      <c r="N57" s="160"/>
      <c r="O57" s="169">
        <v>0.01611</v>
      </c>
      <c r="P57" s="160"/>
      <c r="Q57" s="169">
        <v>0.544555</v>
      </c>
    </row>
    <row r="58" spans="1:17" s="134" customFormat="1" ht="22.5">
      <c r="A58" s="195" t="s">
        <v>524</v>
      </c>
      <c r="B58" s="167" t="s">
        <v>470</v>
      </c>
      <c r="C58" s="167" t="s">
        <v>525</v>
      </c>
      <c r="D58" s="160"/>
      <c r="E58" s="168">
        <v>1450</v>
      </c>
      <c r="F58" s="160"/>
      <c r="G58" s="169">
        <v>11.6622</v>
      </c>
      <c r="H58" s="160"/>
      <c r="I58" s="170">
        <v>16910.17</v>
      </c>
      <c r="J58" s="160"/>
      <c r="K58" s="169">
        <v>8.0409</v>
      </c>
      <c r="L58" s="160"/>
      <c r="M58" s="170">
        <v>11659.31</v>
      </c>
      <c r="N58" s="160"/>
      <c r="O58" s="169">
        <v>0.019467</v>
      </c>
      <c r="P58" s="160"/>
      <c r="Q58" s="169">
        <v>0.658004</v>
      </c>
    </row>
    <row r="59" spans="1:17" s="134" customFormat="1" ht="12.75">
      <c r="A59" s="185" t="s">
        <v>526</v>
      </c>
      <c r="B59" s="185"/>
      <c r="C59" s="196"/>
      <c r="D59" s="187">
        <v>605</v>
      </c>
      <c r="E59" s="160"/>
      <c r="F59" s="189">
        <v>616</v>
      </c>
      <c r="G59" s="197"/>
      <c r="H59" s="192">
        <v>627</v>
      </c>
      <c r="I59" s="198">
        <f>SUM(I51:I58)</f>
        <v>119686.14</v>
      </c>
      <c r="J59" s="189">
        <v>638</v>
      </c>
      <c r="K59" s="199"/>
      <c r="L59" s="192">
        <v>649</v>
      </c>
      <c r="M59" s="198">
        <f>SUM(M51:M58)</f>
        <v>49010.44</v>
      </c>
      <c r="N59" s="200">
        <v>660</v>
      </c>
      <c r="O59" s="186"/>
      <c r="P59" s="192">
        <v>671</v>
      </c>
      <c r="Q59" s="201">
        <f>SUM(Q51:Q58)</f>
        <v>2.765951</v>
      </c>
    </row>
    <row r="60" spans="1:17" s="134" customFormat="1" ht="12.75">
      <c r="A60" s="185"/>
      <c r="B60" s="185"/>
      <c r="C60" s="196"/>
      <c r="D60" s="187"/>
      <c r="E60" s="125"/>
      <c r="F60" s="189"/>
      <c r="G60" s="197"/>
      <c r="H60" s="192"/>
      <c r="I60" s="198"/>
      <c r="J60" s="189"/>
      <c r="K60" s="199"/>
      <c r="L60" s="192"/>
      <c r="M60" s="198"/>
      <c r="N60" s="200"/>
      <c r="O60" s="186"/>
      <c r="P60" s="192"/>
      <c r="Q60" s="201"/>
    </row>
    <row r="61" spans="1:21" s="134" customFormat="1" ht="12.75" customHeight="1">
      <c r="A61" s="202" t="s">
        <v>527</v>
      </c>
      <c r="B61" s="202"/>
      <c r="C61" s="196"/>
      <c r="D61" s="187">
        <v>606</v>
      </c>
      <c r="E61" s="203"/>
      <c r="F61" s="189">
        <v>617</v>
      </c>
      <c r="G61" s="197"/>
      <c r="H61" s="192">
        <v>628</v>
      </c>
      <c r="I61" s="198"/>
      <c r="J61" s="189">
        <v>639</v>
      </c>
      <c r="K61" s="199"/>
      <c r="L61" s="192">
        <v>650</v>
      </c>
      <c r="M61" s="198"/>
      <c r="N61" s="200">
        <v>661</v>
      </c>
      <c r="O61" s="186"/>
      <c r="P61" s="192">
        <v>672</v>
      </c>
      <c r="Q61" s="204"/>
      <c r="R61" s="133"/>
      <c r="S61" s="133"/>
      <c r="T61" s="205"/>
      <c r="U61" s="205"/>
    </row>
    <row r="62" spans="1:21" s="134" customFormat="1" ht="12.75" customHeight="1">
      <c r="A62" s="185" t="s">
        <v>38</v>
      </c>
      <c r="B62" s="185"/>
      <c r="C62" s="196"/>
      <c r="D62" s="187">
        <v>607</v>
      </c>
      <c r="E62" s="203"/>
      <c r="F62" s="189">
        <v>618</v>
      </c>
      <c r="G62" s="197"/>
      <c r="H62" s="192">
        <v>629</v>
      </c>
      <c r="I62" s="186"/>
      <c r="J62" s="189">
        <v>640</v>
      </c>
      <c r="K62" s="199"/>
      <c r="L62" s="192">
        <v>651</v>
      </c>
      <c r="M62" s="206"/>
      <c r="N62" s="200">
        <v>662</v>
      </c>
      <c r="O62" s="186"/>
      <c r="P62" s="192">
        <v>673</v>
      </c>
      <c r="Q62" s="186"/>
      <c r="R62" s="133"/>
      <c r="S62" s="133"/>
      <c r="T62" s="205"/>
      <c r="U62" s="205"/>
    </row>
    <row r="63" spans="1:21" s="134" customFormat="1" ht="12.75">
      <c r="A63" s="185" t="s">
        <v>39</v>
      </c>
      <c r="B63" s="185"/>
      <c r="C63" s="196"/>
      <c r="D63" s="187">
        <v>608</v>
      </c>
      <c r="E63" s="186"/>
      <c r="F63" s="187">
        <v>619</v>
      </c>
      <c r="G63" s="207"/>
      <c r="H63" s="187">
        <v>630</v>
      </c>
      <c r="I63" s="208"/>
      <c r="J63" s="189">
        <v>641</v>
      </c>
      <c r="K63" s="199"/>
      <c r="L63" s="192">
        <v>652</v>
      </c>
      <c r="M63" s="208"/>
      <c r="N63" s="192">
        <v>663</v>
      </c>
      <c r="O63" s="186"/>
      <c r="P63" s="192">
        <v>674</v>
      </c>
      <c r="Q63" s="209"/>
      <c r="R63" s="133"/>
      <c r="S63" s="133"/>
      <c r="T63" s="205"/>
      <c r="U63" s="205"/>
    </row>
    <row r="64" spans="1:21" s="134" customFormat="1" ht="12.75">
      <c r="A64" s="185" t="s">
        <v>513</v>
      </c>
      <c r="B64" s="185"/>
      <c r="C64" s="196"/>
      <c r="D64" s="187">
        <v>609</v>
      </c>
      <c r="E64" s="125"/>
      <c r="F64" s="187">
        <v>620</v>
      </c>
      <c r="G64" s="125"/>
      <c r="H64" s="187">
        <v>631</v>
      </c>
      <c r="I64" s="125"/>
      <c r="J64" s="189">
        <v>642</v>
      </c>
      <c r="K64" s="125"/>
      <c r="L64" s="192">
        <v>653</v>
      </c>
      <c r="M64" s="125"/>
      <c r="N64" s="192">
        <v>664</v>
      </c>
      <c r="O64" s="125"/>
      <c r="P64" s="192">
        <v>675</v>
      </c>
      <c r="Q64" s="160"/>
      <c r="R64" s="133"/>
      <c r="S64" s="133"/>
      <c r="T64" s="205"/>
      <c r="U64" s="205"/>
    </row>
    <row r="65" spans="1:21" s="134" customFormat="1" ht="12.75">
      <c r="A65" s="210" t="s">
        <v>528</v>
      </c>
      <c r="B65" s="211"/>
      <c r="C65" s="212"/>
      <c r="D65" s="187">
        <v>610</v>
      </c>
      <c r="E65" s="213"/>
      <c r="F65" s="187">
        <v>621</v>
      </c>
      <c r="G65" s="214"/>
      <c r="H65" s="187">
        <v>632</v>
      </c>
      <c r="I65" s="215"/>
      <c r="J65" s="189">
        <v>643</v>
      </c>
      <c r="K65" s="216"/>
      <c r="L65" s="192">
        <v>654</v>
      </c>
      <c r="M65" s="217"/>
      <c r="N65" s="192">
        <v>665</v>
      </c>
      <c r="O65" s="218"/>
      <c r="P65" s="192">
        <v>676</v>
      </c>
      <c r="Q65" s="219"/>
      <c r="R65" s="205"/>
      <c r="S65" s="205"/>
      <c r="T65" s="133"/>
      <c r="U65" s="133"/>
    </row>
    <row r="66" spans="1:21" s="134" customFormat="1" ht="12.75">
      <c r="A66" s="220" t="s">
        <v>529</v>
      </c>
      <c r="B66" s="221"/>
      <c r="C66" s="221"/>
      <c r="D66" s="187">
        <v>611</v>
      </c>
      <c r="E66" s="222"/>
      <c r="F66" s="187">
        <v>622</v>
      </c>
      <c r="G66" s="223"/>
      <c r="H66" s="187">
        <v>633</v>
      </c>
      <c r="I66" s="215">
        <f>I48+I59</f>
        <v>975308.0299999999</v>
      </c>
      <c r="J66" s="189">
        <v>644</v>
      </c>
      <c r="K66" s="216"/>
      <c r="L66" s="192">
        <v>655</v>
      </c>
      <c r="M66" s="217">
        <f>M48+M59</f>
        <v>337662.9400000001</v>
      </c>
      <c r="N66" s="192">
        <v>666</v>
      </c>
      <c r="O66" s="218"/>
      <c r="P66" s="192">
        <v>677</v>
      </c>
      <c r="Q66" s="224">
        <f>Q48+Q59</f>
        <v>19.056331</v>
      </c>
      <c r="R66" s="205"/>
      <c r="S66" s="205"/>
      <c r="T66" s="133"/>
      <c r="U66" s="133"/>
    </row>
    <row r="67" spans="1:17" s="134" customFormat="1" ht="12.75">
      <c r="A67" s="125"/>
      <c r="B67" s="125"/>
      <c r="C67" s="125"/>
      <c r="D67" s="125"/>
      <c r="E67" s="125"/>
      <c r="F67" s="125"/>
      <c r="G67" s="125"/>
      <c r="H67" s="125"/>
      <c r="I67" s="225"/>
      <c r="J67" s="124"/>
      <c r="K67" s="124"/>
      <c r="L67" s="124"/>
      <c r="M67" s="225"/>
      <c r="N67" s="124"/>
      <c r="O67" s="124"/>
      <c r="P67" s="226"/>
      <c r="Q67" s="124"/>
    </row>
    <row r="68" spans="1:17" s="134" customFormat="1" ht="12.75">
      <c r="A68" s="227" t="s">
        <v>530</v>
      </c>
      <c r="B68" s="227"/>
      <c r="C68" s="227"/>
      <c r="D68" s="227"/>
      <c r="E68" s="227"/>
      <c r="F68" s="125"/>
      <c r="G68" s="125"/>
      <c r="H68" s="125"/>
      <c r="I68" s="125"/>
      <c r="J68" s="228" t="s">
        <v>223</v>
      </c>
      <c r="K68" s="125"/>
      <c r="L68" s="125"/>
      <c r="M68" s="385" t="s">
        <v>531</v>
      </c>
      <c r="N68" s="385"/>
      <c r="O68" s="385"/>
      <c r="P68" s="385"/>
      <c r="Q68" s="385"/>
    </row>
    <row r="69" spans="1:17" s="134" customFormat="1" ht="12.75">
      <c r="A69" s="227" t="s">
        <v>532</v>
      </c>
      <c r="B69" s="227"/>
      <c r="C69" s="227"/>
      <c r="D69" s="227" t="s">
        <v>533</v>
      </c>
      <c r="E69" s="125"/>
      <c r="F69" s="125"/>
      <c r="G69" s="125"/>
      <c r="H69" s="125"/>
      <c r="I69" s="125"/>
      <c r="J69" s="125"/>
      <c r="K69" s="227"/>
      <c r="L69" s="125"/>
      <c r="M69" s="385" t="s">
        <v>450</v>
      </c>
      <c r="N69" s="385"/>
      <c r="O69" s="385"/>
      <c r="P69" s="385"/>
      <c r="Q69" s="385"/>
    </row>
    <row r="70" spans="1:17" s="134" customFormat="1" ht="12.75">
      <c r="A70" s="124"/>
      <c r="B70" s="124"/>
      <c r="C70" s="124"/>
      <c r="D70" s="124"/>
      <c r="E70" s="127"/>
      <c r="F70" s="124"/>
      <c r="G70" s="128"/>
      <c r="H70" s="124"/>
      <c r="I70" s="124"/>
      <c r="J70" s="124"/>
      <c r="K70" s="128"/>
      <c r="L70" s="124"/>
      <c r="M70" s="129"/>
      <c r="N70" s="124"/>
      <c r="O70" s="229"/>
      <c r="P70" s="124"/>
      <c r="Q70" s="125"/>
    </row>
    <row r="71" spans="1:17" s="134" customFormat="1" ht="12.75">
      <c r="A71" s="124"/>
      <c r="B71" s="124"/>
      <c r="C71" s="125" t="s">
        <v>534</v>
      </c>
      <c r="D71" s="124"/>
      <c r="E71" s="124"/>
      <c r="F71" s="127"/>
      <c r="G71" s="124"/>
      <c r="H71" s="124"/>
      <c r="I71" s="230"/>
      <c r="J71" s="230"/>
      <c r="K71" s="128"/>
      <c r="L71" s="124"/>
      <c r="M71" s="129"/>
      <c r="N71" s="124"/>
      <c r="O71" s="125"/>
      <c r="P71" s="124"/>
      <c r="Q71" s="125"/>
    </row>
    <row r="72" spans="1:17" s="134" customFormat="1" ht="12.75">
      <c r="A72" s="124"/>
      <c r="B72" s="124"/>
      <c r="C72" s="125" t="s">
        <v>535</v>
      </c>
      <c r="D72" s="125"/>
      <c r="E72" s="125"/>
      <c r="F72" s="125"/>
      <c r="G72" s="125"/>
      <c r="H72" s="124"/>
      <c r="I72" s="124"/>
      <c r="J72" s="124"/>
      <c r="K72" s="128"/>
      <c r="L72" s="124"/>
      <c r="M72" s="129"/>
      <c r="N72" s="124"/>
      <c r="O72" s="229"/>
      <c r="P72" s="124"/>
      <c r="Q72" s="125"/>
    </row>
    <row r="73" spans="1:17" s="134" customFormat="1" ht="12.7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1:17" s="134" customFormat="1" ht="12.7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</row>
    <row r="75" spans="1:17" s="134" customFormat="1" ht="12.7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</row>
    <row r="76" spans="1:17" s="134" customFormat="1" ht="12.7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</row>
    <row r="77" spans="1:17" s="134" customFormat="1" ht="12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1:17" s="134" customFormat="1" ht="12.7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</row>
    <row r="79" spans="1:17" s="134" customFormat="1" ht="12.7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1:17" s="134" customFormat="1" ht="12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</row>
    <row r="81" spans="1:17" s="134" customFormat="1" ht="12.7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</row>
    <row r="82" spans="1:17" s="134" customFormat="1" ht="12.7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s="134" customFormat="1" ht="12.7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</row>
    <row r="84" spans="1:17" s="134" customFormat="1" ht="12.7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1:17" s="134" customFormat="1" ht="12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</row>
    <row r="86" spans="1:17" s="134" customFormat="1" ht="12.7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</row>
    <row r="87" spans="1:17" s="134" customFormat="1" ht="12.7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</row>
    <row r="88" spans="1:17" s="134" customFormat="1" ht="12.7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</row>
    <row r="89" spans="1:17" s="134" customFormat="1" ht="12.7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</row>
    <row r="90" spans="1:17" s="134" customFormat="1" ht="12.7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1:17" s="134" customFormat="1" ht="12.7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</row>
    <row r="92" spans="1:17" s="134" customFormat="1" ht="12.7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1:17" s="134" customFormat="1" ht="12.7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</row>
    <row r="94" spans="1:17" s="134" customFormat="1" ht="12.7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</row>
    <row r="95" spans="1:17" s="134" customFormat="1" ht="12.7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</row>
    <row r="96" spans="1:17" s="134" customFormat="1" ht="12.7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</row>
    <row r="97" spans="1:17" s="134" customFormat="1" ht="12.7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</row>
    <row r="98" spans="1:17" s="134" customFormat="1" ht="12.7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</row>
    <row r="99" spans="1:17" s="134" customFormat="1" ht="12.7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</row>
    <row r="100" spans="1:17" s="134" customFormat="1" ht="12.7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</row>
    <row r="101" spans="1:17" s="134" customFormat="1" ht="12.7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</row>
    <row r="102" spans="1:17" s="134" customFormat="1" ht="12.7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</row>
    <row r="103" spans="1:17" s="134" customFormat="1" ht="12.7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</row>
    <row r="104" spans="1:17" s="134" customFormat="1" ht="12.7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</row>
    <row r="105" spans="1:17" s="134" customFormat="1" ht="12.7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</row>
    <row r="106" spans="1:17" s="134" customFormat="1" ht="12.7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</row>
    <row r="107" spans="1:17" s="134" customFormat="1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</row>
    <row r="108" spans="1:17" s="134" customFormat="1" ht="12.7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</row>
    <row r="109" spans="1:17" s="134" customFormat="1" ht="12.7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</row>
    <row r="110" spans="1:17" s="134" customFormat="1" ht="12.7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</row>
    <row r="111" spans="1:17" s="134" customFormat="1" ht="12.7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1:17" s="134" customFormat="1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1:17" s="134" customFormat="1" ht="12.7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1:17" s="134" customFormat="1" ht="12.7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</sheetData>
  <sheetProtection/>
  <mergeCells count="21">
    <mergeCell ref="A10:C10"/>
    <mergeCell ref="M10:M13"/>
    <mergeCell ref="M69:Q69"/>
    <mergeCell ref="O10:O13"/>
    <mergeCell ref="P10:P14"/>
    <mergeCell ref="Q10:Q13"/>
    <mergeCell ref="A11:A13"/>
    <mergeCell ref="B11:B13"/>
    <mergeCell ref="C11:C13"/>
    <mergeCell ref="A14:C14"/>
    <mergeCell ref="I10:I13"/>
    <mergeCell ref="N10:N14"/>
    <mergeCell ref="D10:D14"/>
    <mergeCell ref="E10:E13"/>
    <mergeCell ref="F10:F14"/>
    <mergeCell ref="G10:G13"/>
    <mergeCell ref="M68:Q68"/>
    <mergeCell ref="H10:H14"/>
    <mergeCell ref="J10:J14"/>
    <mergeCell ref="K10:K13"/>
    <mergeCell ref="L10:L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2" width="9.140625" style="232" customWidth="1"/>
    <col min="3" max="3" width="18.7109375" style="232" customWidth="1"/>
    <col min="4" max="4" width="8.421875" style="125" customWidth="1"/>
    <col min="5" max="5" width="10.140625" style="125" customWidth="1"/>
    <col min="6" max="6" width="5.140625" style="125" customWidth="1"/>
    <col min="7" max="7" width="10.57421875" style="125" customWidth="1"/>
    <col min="8" max="8" width="4.57421875" style="125" customWidth="1"/>
    <col min="9" max="9" width="10.8515625" style="125" customWidth="1"/>
    <col min="10" max="10" width="4.140625" style="125" customWidth="1"/>
    <col min="11" max="11" width="10.7109375" style="125" customWidth="1"/>
    <col min="12" max="12" width="4.140625" style="125" customWidth="1"/>
    <col min="13" max="13" width="10.8515625" style="125" bestFit="1" customWidth="1"/>
    <col min="14" max="14" width="4.7109375" style="125" customWidth="1"/>
    <col min="15" max="15" width="10.57421875" style="125" customWidth="1"/>
    <col min="16" max="16384" width="9.140625" style="126" customWidth="1"/>
  </cols>
  <sheetData>
    <row r="1" spans="1:15" ht="12.75">
      <c r="A1" s="124" t="s">
        <v>456</v>
      </c>
      <c r="B1" s="231"/>
      <c r="C1" s="231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2.75">
      <c r="A2" s="124" t="s">
        <v>457</v>
      </c>
      <c r="B2" s="231"/>
      <c r="C2" s="23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2.75">
      <c r="A3" s="124" t="s">
        <v>458</v>
      </c>
      <c r="B3" s="231"/>
      <c r="C3" s="231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2.75">
      <c r="A4" s="124" t="s">
        <v>459</v>
      </c>
      <c r="B4" s="231"/>
      <c r="C4" s="231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2.75">
      <c r="A5" s="124" t="s">
        <v>332</v>
      </c>
      <c r="B5" s="231"/>
      <c r="C5" s="231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2.75">
      <c r="A6" s="124" t="s">
        <v>452</v>
      </c>
      <c r="C6" s="231"/>
      <c r="D6" s="124"/>
      <c r="E6" s="124"/>
      <c r="F6" s="124"/>
      <c r="G6" s="124"/>
      <c r="H6" s="124"/>
      <c r="I6" s="124"/>
      <c r="J6" s="124"/>
      <c r="K6" s="124"/>
      <c r="L6" s="124"/>
      <c r="N6" s="124"/>
      <c r="O6" s="124"/>
    </row>
    <row r="7" spans="1:15" ht="12.75">
      <c r="A7" s="125"/>
      <c r="C7" s="231"/>
      <c r="D7" s="124"/>
      <c r="E7" s="124"/>
      <c r="F7" s="124"/>
      <c r="G7" s="124"/>
      <c r="H7" s="124"/>
      <c r="I7" s="124"/>
      <c r="J7" s="124"/>
      <c r="K7" s="124"/>
      <c r="L7" s="124"/>
      <c r="N7" s="124"/>
      <c r="O7" s="124"/>
    </row>
    <row r="8" spans="1:15" ht="12.75">
      <c r="A8" s="125"/>
      <c r="B8" s="231" t="s">
        <v>536</v>
      </c>
      <c r="C8" s="231"/>
      <c r="D8" s="124"/>
      <c r="E8" s="124"/>
      <c r="F8" s="124"/>
      <c r="G8" s="124"/>
      <c r="H8" s="124"/>
      <c r="I8" s="124"/>
      <c r="J8" s="124"/>
      <c r="K8" s="124"/>
      <c r="L8" s="124"/>
      <c r="N8" s="124"/>
      <c r="O8" s="124"/>
    </row>
    <row r="9" spans="1:15" ht="12.75">
      <c r="A9" s="231"/>
      <c r="B9" s="231"/>
      <c r="C9" s="23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s="233" customFormat="1" ht="11.25">
      <c r="A10" s="425" t="s">
        <v>104</v>
      </c>
      <c r="B10" s="426"/>
      <c r="C10" s="426"/>
      <c r="D10" s="426"/>
      <c r="E10" s="427"/>
      <c r="F10" s="376" t="s">
        <v>1</v>
      </c>
      <c r="G10" s="410" t="s">
        <v>537</v>
      </c>
      <c r="H10" s="376" t="s">
        <v>1</v>
      </c>
      <c r="I10" s="401" t="s">
        <v>538</v>
      </c>
      <c r="J10" s="376" t="s">
        <v>1</v>
      </c>
      <c r="K10" s="401" t="s">
        <v>121</v>
      </c>
      <c r="L10" s="376" t="s">
        <v>1</v>
      </c>
      <c r="M10" s="401" t="s">
        <v>539</v>
      </c>
      <c r="N10" s="376" t="s">
        <v>1</v>
      </c>
      <c r="O10" s="401" t="s">
        <v>128</v>
      </c>
    </row>
    <row r="11" spans="1:15" s="233" customFormat="1" ht="15" customHeight="1">
      <c r="A11" s="413" t="s">
        <v>466</v>
      </c>
      <c r="B11" s="414"/>
      <c r="C11" s="415"/>
      <c r="D11" s="398" t="s">
        <v>467</v>
      </c>
      <c r="E11" s="410" t="s">
        <v>540</v>
      </c>
      <c r="F11" s="377"/>
      <c r="G11" s="411"/>
      <c r="H11" s="377"/>
      <c r="I11" s="402"/>
      <c r="J11" s="377"/>
      <c r="K11" s="402"/>
      <c r="L11" s="377"/>
      <c r="M11" s="402"/>
      <c r="N11" s="377"/>
      <c r="O11" s="402"/>
    </row>
    <row r="12" spans="1:15" s="233" customFormat="1" ht="25.5" customHeight="1">
      <c r="A12" s="416"/>
      <c r="B12" s="417"/>
      <c r="C12" s="418"/>
      <c r="D12" s="399"/>
      <c r="E12" s="411"/>
      <c r="F12" s="377"/>
      <c r="G12" s="411"/>
      <c r="H12" s="377"/>
      <c r="I12" s="402"/>
      <c r="J12" s="377"/>
      <c r="K12" s="402"/>
      <c r="L12" s="377"/>
      <c r="M12" s="402"/>
      <c r="N12" s="377"/>
      <c r="O12" s="402"/>
    </row>
    <row r="13" spans="1:15" s="233" customFormat="1" ht="18" customHeight="1">
      <c r="A13" s="419"/>
      <c r="B13" s="420"/>
      <c r="C13" s="421"/>
      <c r="D13" s="400"/>
      <c r="E13" s="412"/>
      <c r="F13" s="377"/>
      <c r="G13" s="412"/>
      <c r="H13" s="377"/>
      <c r="I13" s="403"/>
      <c r="J13" s="377"/>
      <c r="K13" s="403"/>
      <c r="L13" s="377"/>
      <c r="M13" s="403"/>
      <c r="N13" s="377"/>
      <c r="O13" s="403"/>
    </row>
    <row r="14" spans="1:15" s="233" customFormat="1" ht="18" customHeight="1">
      <c r="A14" s="422">
        <v>1</v>
      </c>
      <c r="B14" s="423"/>
      <c r="C14" s="423"/>
      <c r="D14" s="423"/>
      <c r="E14" s="424"/>
      <c r="F14" s="378"/>
      <c r="G14" s="234">
        <v>2</v>
      </c>
      <c r="H14" s="378"/>
      <c r="I14" s="137">
        <v>3</v>
      </c>
      <c r="J14" s="378"/>
      <c r="K14" s="137">
        <v>4</v>
      </c>
      <c r="L14" s="378"/>
      <c r="M14" s="137">
        <v>5</v>
      </c>
      <c r="N14" s="378"/>
      <c r="O14" s="137">
        <v>6</v>
      </c>
    </row>
    <row r="15" spans="1:16" s="233" customFormat="1" ht="13.5" customHeight="1">
      <c r="A15" s="428" t="s">
        <v>541</v>
      </c>
      <c r="B15" s="429"/>
      <c r="C15" s="429"/>
      <c r="D15" s="429"/>
      <c r="E15" s="430"/>
      <c r="F15" s="165">
        <v>678</v>
      </c>
      <c r="G15" s="165"/>
      <c r="H15" s="165">
        <v>689</v>
      </c>
      <c r="I15" s="165"/>
      <c r="J15" s="165">
        <v>700</v>
      </c>
      <c r="K15" s="165"/>
      <c r="L15" s="165">
        <v>711</v>
      </c>
      <c r="M15" s="165"/>
      <c r="N15" s="165">
        <v>722</v>
      </c>
      <c r="O15" s="165"/>
      <c r="P15" s="235"/>
    </row>
    <row r="16" spans="1:16" s="233" customFormat="1" ht="12.75" customHeight="1">
      <c r="A16" s="431" t="s">
        <v>542</v>
      </c>
      <c r="B16" s="432"/>
      <c r="C16" s="432"/>
      <c r="D16" s="432"/>
      <c r="E16" s="432"/>
      <c r="F16" s="236">
        <v>679</v>
      </c>
      <c r="G16" s="236"/>
      <c r="H16" s="165">
        <v>690</v>
      </c>
      <c r="I16" s="236"/>
      <c r="J16" s="236">
        <v>701</v>
      </c>
      <c r="K16" s="236"/>
      <c r="L16" s="236">
        <v>712</v>
      </c>
      <c r="M16" s="236"/>
      <c r="N16" s="236">
        <v>723</v>
      </c>
      <c r="O16" s="236"/>
      <c r="P16" s="237"/>
    </row>
    <row r="17" spans="1:15" s="134" customFormat="1" ht="12.75">
      <c r="A17" s="433" t="s">
        <v>543</v>
      </c>
      <c r="B17" s="434"/>
      <c r="C17" s="435"/>
      <c r="D17" s="159" t="s">
        <v>470</v>
      </c>
      <c r="E17" s="159" t="s">
        <v>544</v>
      </c>
      <c r="F17" s="238"/>
      <c r="G17" s="163">
        <v>8500</v>
      </c>
      <c r="H17" s="239"/>
      <c r="I17" s="163">
        <v>7448.18</v>
      </c>
      <c r="J17" s="239"/>
      <c r="K17" s="163">
        <v>8372.5</v>
      </c>
      <c r="L17" s="239"/>
      <c r="M17" s="162">
        <v>0.055296</v>
      </c>
      <c r="N17" s="239"/>
      <c r="O17" s="162">
        <v>0.47251</v>
      </c>
    </row>
    <row r="18" spans="1:15" s="134" customFormat="1" ht="12.75">
      <c r="A18" s="433" t="s">
        <v>543</v>
      </c>
      <c r="B18" s="434"/>
      <c r="C18" s="435"/>
      <c r="D18" s="159" t="s">
        <v>470</v>
      </c>
      <c r="E18" s="159" t="s">
        <v>545</v>
      </c>
      <c r="F18" s="238"/>
      <c r="G18" s="163">
        <v>29400</v>
      </c>
      <c r="H18" s="239"/>
      <c r="I18" s="163">
        <v>11645.23</v>
      </c>
      <c r="J18" s="239"/>
      <c r="K18" s="163">
        <v>25636.8</v>
      </c>
      <c r="L18" s="239"/>
      <c r="M18" s="162">
        <v>0.10303</v>
      </c>
      <c r="N18" s="239"/>
      <c r="O18" s="162">
        <v>1.446837</v>
      </c>
    </row>
    <row r="19" spans="1:15" s="134" customFormat="1" ht="12.75">
      <c r="A19" s="433" t="s">
        <v>543</v>
      </c>
      <c r="B19" s="434"/>
      <c r="C19" s="435"/>
      <c r="D19" s="159" t="s">
        <v>472</v>
      </c>
      <c r="E19" s="159" t="s">
        <v>545</v>
      </c>
      <c r="F19" s="238"/>
      <c r="G19" s="163">
        <v>14186.2</v>
      </c>
      <c r="H19" s="239"/>
      <c r="I19" s="163">
        <v>10414.12</v>
      </c>
      <c r="J19" s="239"/>
      <c r="K19" s="163">
        <v>12370.37</v>
      </c>
      <c r="L19" s="239"/>
      <c r="M19" s="162">
        <v>0.049714</v>
      </c>
      <c r="N19" s="239"/>
      <c r="O19" s="162">
        <v>0.698134</v>
      </c>
    </row>
    <row r="20" spans="1:15" s="134" customFormat="1" ht="12.75">
      <c r="A20" s="433" t="s">
        <v>543</v>
      </c>
      <c r="B20" s="434"/>
      <c r="C20" s="435"/>
      <c r="D20" s="159" t="s">
        <v>472</v>
      </c>
      <c r="E20" s="159" t="s">
        <v>546</v>
      </c>
      <c r="F20" s="238"/>
      <c r="G20" s="163">
        <v>18400</v>
      </c>
      <c r="H20" s="239"/>
      <c r="I20" s="163">
        <v>14818.62</v>
      </c>
      <c r="J20" s="239"/>
      <c r="K20" s="163">
        <v>16116.1</v>
      </c>
      <c r="L20" s="239"/>
      <c r="M20" s="162">
        <v>0.08253</v>
      </c>
      <c r="N20" s="239"/>
      <c r="O20" s="162">
        <v>0.909528</v>
      </c>
    </row>
    <row r="21" spans="1:15" s="134" customFormat="1" ht="12.75">
      <c r="A21" s="433" t="s">
        <v>543</v>
      </c>
      <c r="B21" s="434"/>
      <c r="C21" s="435"/>
      <c r="D21" s="159" t="s">
        <v>470</v>
      </c>
      <c r="E21" s="159" t="s">
        <v>546</v>
      </c>
      <c r="F21" s="238"/>
      <c r="G21" s="163">
        <v>33600</v>
      </c>
      <c r="H21" s="239"/>
      <c r="I21" s="163">
        <v>12645.07</v>
      </c>
      <c r="J21" s="239"/>
      <c r="K21" s="163">
        <v>29429.4</v>
      </c>
      <c r="L21" s="239"/>
      <c r="M21" s="162">
        <v>0.150707</v>
      </c>
      <c r="N21" s="239"/>
      <c r="O21" s="162">
        <v>1.660876</v>
      </c>
    </row>
    <row r="22" spans="1:15" s="134" customFormat="1" ht="12.75">
      <c r="A22" s="433" t="s">
        <v>543</v>
      </c>
      <c r="B22" s="434"/>
      <c r="C22" s="435"/>
      <c r="D22" s="159" t="s">
        <v>472</v>
      </c>
      <c r="E22" s="159" t="s">
        <v>547</v>
      </c>
      <c r="F22" s="238"/>
      <c r="G22" s="163">
        <v>48800</v>
      </c>
      <c r="H22" s="239"/>
      <c r="I22" s="163">
        <v>38781.48</v>
      </c>
      <c r="J22" s="239"/>
      <c r="K22" s="163">
        <v>42065.6</v>
      </c>
      <c r="L22" s="239"/>
      <c r="M22" s="162">
        <v>0.075734</v>
      </c>
      <c r="N22" s="239"/>
      <c r="O22" s="162">
        <v>2.374012</v>
      </c>
    </row>
    <row r="23" spans="1:15" s="134" customFormat="1" ht="12.75">
      <c r="A23" s="433" t="s">
        <v>543</v>
      </c>
      <c r="B23" s="434"/>
      <c r="C23" s="435"/>
      <c r="D23" s="159" t="s">
        <v>470</v>
      </c>
      <c r="E23" s="159" t="s">
        <v>547</v>
      </c>
      <c r="F23" s="238"/>
      <c r="G23" s="163">
        <v>33600</v>
      </c>
      <c r="H23" s="239"/>
      <c r="I23" s="163">
        <v>12700.76</v>
      </c>
      <c r="J23" s="239"/>
      <c r="K23" s="163">
        <v>28963.2</v>
      </c>
      <c r="L23" s="239"/>
      <c r="M23" s="162">
        <v>0.052144</v>
      </c>
      <c r="N23" s="239"/>
      <c r="O23" s="162">
        <v>1.634566</v>
      </c>
    </row>
    <row r="24" spans="1:15" s="134" customFormat="1" ht="12.75">
      <c r="A24" s="433" t="s">
        <v>543</v>
      </c>
      <c r="B24" s="434"/>
      <c r="C24" s="435"/>
      <c r="D24" s="159" t="s">
        <v>472</v>
      </c>
      <c r="E24" s="159" t="s">
        <v>548</v>
      </c>
      <c r="F24" s="238"/>
      <c r="G24" s="163">
        <v>4000</v>
      </c>
      <c r="H24" s="239"/>
      <c r="I24" s="163">
        <v>3149.12</v>
      </c>
      <c r="J24" s="239"/>
      <c r="K24" s="163">
        <v>3400</v>
      </c>
      <c r="L24" s="239"/>
      <c r="M24" s="162">
        <v>0.01389</v>
      </c>
      <c r="N24" s="239"/>
      <c r="O24" s="162">
        <v>0.191882</v>
      </c>
    </row>
    <row r="25" spans="1:15" s="134" customFormat="1" ht="12.75">
      <c r="A25" s="433" t="s">
        <v>543</v>
      </c>
      <c r="B25" s="434"/>
      <c r="C25" s="435"/>
      <c r="D25" s="159" t="s">
        <v>470</v>
      </c>
      <c r="E25" s="159" t="s">
        <v>548</v>
      </c>
      <c r="F25" s="238"/>
      <c r="G25" s="163">
        <v>45600</v>
      </c>
      <c r="H25" s="239"/>
      <c r="I25" s="163">
        <v>18092.29</v>
      </c>
      <c r="J25" s="239"/>
      <c r="K25" s="163">
        <v>38760</v>
      </c>
      <c r="L25" s="239"/>
      <c r="M25" s="162">
        <v>0.15835</v>
      </c>
      <c r="N25" s="239"/>
      <c r="O25" s="162">
        <v>2.187458</v>
      </c>
    </row>
    <row r="26" spans="1:15" s="134" customFormat="1" ht="12.75">
      <c r="A26" s="433" t="s">
        <v>543</v>
      </c>
      <c r="B26" s="434"/>
      <c r="C26" s="435"/>
      <c r="D26" s="159" t="s">
        <v>472</v>
      </c>
      <c r="E26" s="159" t="s">
        <v>549</v>
      </c>
      <c r="F26" s="238"/>
      <c r="G26" s="163">
        <v>86337</v>
      </c>
      <c r="H26" s="239"/>
      <c r="I26" s="163">
        <v>55102.36</v>
      </c>
      <c r="J26" s="239"/>
      <c r="K26" s="163">
        <v>73386.45</v>
      </c>
      <c r="L26" s="239"/>
      <c r="M26" s="162">
        <v>0.329613</v>
      </c>
      <c r="N26" s="239"/>
      <c r="O26" s="162">
        <v>4.141635</v>
      </c>
    </row>
    <row r="27" spans="1:15" s="134" customFormat="1" ht="12.75">
      <c r="A27" s="433" t="s">
        <v>543</v>
      </c>
      <c r="B27" s="434"/>
      <c r="C27" s="435"/>
      <c r="D27" s="159" t="s">
        <v>470</v>
      </c>
      <c r="E27" s="159" t="s">
        <v>549</v>
      </c>
      <c r="F27" s="238"/>
      <c r="G27" s="163">
        <v>54000</v>
      </c>
      <c r="H27" s="239"/>
      <c r="I27" s="163">
        <v>27966.68</v>
      </c>
      <c r="J27" s="239"/>
      <c r="K27" s="163">
        <v>45900</v>
      </c>
      <c r="L27" s="239"/>
      <c r="M27" s="162">
        <v>0.206158</v>
      </c>
      <c r="N27" s="239"/>
      <c r="O27" s="162">
        <v>2.59041</v>
      </c>
    </row>
    <row r="28" spans="1:15" s="134" customFormat="1" ht="12.75">
      <c r="A28" s="433" t="s">
        <v>543</v>
      </c>
      <c r="B28" s="434"/>
      <c r="C28" s="435"/>
      <c r="D28" s="159" t="s">
        <v>472</v>
      </c>
      <c r="E28" s="159" t="s">
        <v>550</v>
      </c>
      <c r="F28" s="238"/>
      <c r="G28" s="163">
        <v>240297.3</v>
      </c>
      <c r="H28" s="239"/>
      <c r="I28" s="163">
        <v>156534.9</v>
      </c>
      <c r="J28" s="239"/>
      <c r="K28" s="163">
        <v>204279.4</v>
      </c>
      <c r="L28" s="239"/>
      <c r="M28" s="162">
        <v>0.481512</v>
      </c>
      <c r="N28" s="239"/>
      <c r="O28" s="162">
        <v>11.528704</v>
      </c>
    </row>
    <row r="29" spans="1:15" s="134" customFormat="1" ht="12.75">
      <c r="A29" s="433" t="s">
        <v>543</v>
      </c>
      <c r="B29" s="434"/>
      <c r="C29" s="435"/>
      <c r="D29" s="159" t="s">
        <v>470</v>
      </c>
      <c r="E29" s="159" t="s">
        <v>550</v>
      </c>
      <c r="F29" s="238"/>
      <c r="G29" s="163">
        <v>38250</v>
      </c>
      <c r="H29" s="239"/>
      <c r="I29" s="163">
        <v>15570.64</v>
      </c>
      <c r="J29" s="239"/>
      <c r="K29" s="163">
        <v>32516.75</v>
      </c>
      <c r="L29" s="239"/>
      <c r="M29" s="162">
        <v>0.076646</v>
      </c>
      <c r="N29" s="239"/>
      <c r="O29" s="162">
        <v>1.835114</v>
      </c>
    </row>
    <row r="30" spans="1:15" s="134" customFormat="1" ht="12.75">
      <c r="A30" s="433" t="s">
        <v>543</v>
      </c>
      <c r="B30" s="434"/>
      <c r="C30" s="435"/>
      <c r="D30" s="159" t="s">
        <v>472</v>
      </c>
      <c r="E30" s="159" t="s">
        <v>551</v>
      </c>
      <c r="F30" s="238"/>
      <c r="G30" s="163">
        <v>44000</v>
      </c>
      <c r="H30" s="239"/>
      <c r="I30" s="163">
        <v>26403.45</v>
      </c>
      <c r="J30" s="239"/>
      <c r="K30" s="163">
        <v>37122.8</v>
      </c>
      <c r="L30" s="239"/>
      <c r="M30" s="162">
        <v>0.201666</v>
      </c>
      <c r="N30" s="239"/>
      <c r="O30" s="162">
        <v>2.095061</v>
      </c>
    </row>
    <row r="31" spans="1:15" s="134" customFormat="1" ht="12.75">
      <c r="A31" s="433" t="s">
        <v>543</v>
      </c>
      <c r="B31" s="434"/>
      <c r="C31" s="435"/>
      <c r="D31" s="159" t="s">
        <v>472</v>
      </c>
      <c r="E31" s="159" t="s">
        <v>552</v>
      </c>
      <c r="F31" s="238"/>
      <c r="G31" s="163">
        <v>72279</v>
      </c>
      <c r="H31" s="239"/>
      <c r="I31" s="163">
        <v>57487.86</v>
      </c>
      <c r="J31" s="239"/>
      <c r="K31" s="163">
        <v>58473.71</v>
      </c>
      <c r="L31" s="239"/>
      <c r="M31" s="162">
        <v>0.264743</v>
      </c>
      <c r="N31" s="239"/>
      <c r="O31" s="162">
        <v>3.30002</v>
      </c>
    </row>
    <row r="32" spans="1:15" s="134" customFormat="1" ht="12.75">
      <c r="A32" s="433" t="s">
        <v>543</v>
      </c>
      <c r="B32" s="434"/>
      <c r="C32" s="435"/>
      <c r="D32" s="159" t="s">
        <v>472</v>
      </c>
      <c r="E32" s="159" t="s">
        <v>553</v>
      </c>
      <c r="F32" s="238"/>
      <c r="G32" s="163">
        <v>12000</v>
      </c>
      <c r="H32" s="239"/>
      <c r="I32" s="163">
        <v>7589.52</v>
      </c>
      <c r="J32" s="239"/>
      <c r="K32" s="163">
        <v>9360</v>
      </c>
      <c r="L32" s="239"/>
      <c r="M32" s="162">
        <v>0.037284</v>
      </c>
      <c r="N32" s="239"/>
      <c r="O32" s="162">
        <v>0.528241</v>
      </c>
    </row>
    <row r="33" spans="1:16" s="233" customFormat="1" ht="23.25" customHeight="1">
      <c r="A33" s="438" t="s">
        <v>554</v>
      </c>
      <c r="B33" s="439"/>
      <c r="C33" s="439"/>
      <c r="D33" s="439"/>
      <c r="E33" s="440"/>
      <c r="F33" s="236">
        <v>680</v>
      </c>
      <c r="G33" s="236"/>
      <c r="H33" s="165">
        <v>691</v>
      </c>
      <c r="I33" s="236"/>
      <c r="J33" s="236">
        <v>702</v>
      </c>
      <c r="K33" s="236"/>
      <c r="L33" s="236">
        <v>713</v>
      </c>
      <c r="M33" s="236"/>
      <c r="N33" s="236">
        <v>724</v>
      </c>
      <c r="O33" s="236"/>
      <c r="P33" s="237"/>
    </row>
    <row r="34" spans="1:16" s="233" customFormat="1" ht="11.25">
      <c r="A34" s="441" t="s">
        <v>555</v>
      </c>
      <c r="B34" s="441"/>
      <c r="C34" s="441"/>
      <c r="D34" s="441"/>
      <c r="E34" s="441"/>
      <c r="F34" s="236">
        <v>681</v>
      </c>
      <c r="G34" s="236"/>
      <c r="H34" s="165">
        <v>692</v>
      </c>
      <c r="I34" s="236"/>
      <c r="J34" s="240">
        <v>703</v>
      </c>
      <c r="K34" s="236"/>
      <c r="L34" s="236">
        <v>714</v>
      </c>
      <c r="M34" s="236"/>
      <c r="N34" s="236">
        <v>725</v>
      </c>
      <c r="O34" s="236"/>
      <c r="P34" s="237"/>
    </row>
    <row r="35" spans="1:15" s="134" customFormat="1" ht="14.25" customHeight="1">
      <c r="A35" s="442" t="s">
        <v>556</v>
      </c>
      <c r="B35" s="443"/>
      <c r="C35" s="443"/>
      <c r="D35" s="443"/>
      <c r="E35" s="444"/>
      <c r="F35" s="236">
        <v>682</v>
      </c>
      <c r="G35" s="206">
        <f>SUM(G17:G32)</f>
        <v>783249.5</v>
      </c>
      <c r="H35" s="238">
        <v>693</v>
      </c>
      <c r="I35" s="206">
        <f>SUM(I17:I32)</f>
        <v>476350.27999999997</v>
      </c>
      <c r="J35" s="238">
        <v>704</v>
      </c>
      <c r="K35" s="206">
        <f>SUM(K17:K32)</f>
        <v>666153.0800000001</v>
      </c>
      <c r="L35" s="238">
        <v>715</v>
      </c>
      <c r="M35" s="186">
        <f>SUM(M17:M32)</f>
        <v>2.339017</v>
      </c>
      <c r="N35" s="238">
        <v>726</v>
      </c>
      <c r="O35" s="186">
        <f>SUM(O17:O32)</f>
        <v>37.594987999999994</v>
      </c>
    </row>
    <row r="36" spans="1:15" s="205" customFormat="1" ht="11.25">
      <c r="A36" s="437" t="s">
        <v>557</v>
      </c>
      <c r="B36" s="437"/>
      <c r="C36" s="437"/>
      <c r="D36" s="437"/>
      <c r="E36" s="437"/>
      <c r="F36" s="236">
        <v>683</v>
      </c>
      <c r="G36" s="241"/>
      <c r="H36" s="242">
        <v>694</v>
      </c>
      <c r="I36" s="243"/>
      <c r="J36" s="200">
        <v>705</v>
      </c>
      <c r="K36" s="243"/>
      <c r="L36" s="244">
        <v>716</v>
      </c>
      <c r="M36" s="245"/>
      <c r="N36" s="246">
        <v>727</v>
      </c>
      <c r="O36" s="247"/>
    </row>
    <row r="37" spans="1:15" s="205" customFormat="1" ht="11.25">
      <c r="A37" s="436" t="s">
        <v>558</v>
      </c>
      <c r="B37" s="436"/>
      <c r="C37" s="436"/>
      <c r="D37" s="436"/>
      <c r="E37" s="436"/>
      <c r="F37" s="158">
        <v>684</v>
      </c>
      <c r="G37" s="241"/>
      <c r="H37" s="242">
        <v>695</v>
      </c>
      <c r="I37" s="243"/>
      <c r="J37" s="200">
        <v>706</v>
      </c>
      <c r="K37" s="243"/>
      <c r="L37" s="244">
        <v>717</v>
      </c>
      <c r="M37" s="245"/>
      <c r="N37" s="246">
        <v>728</v>
      </c>
      <c r="O37" s="247"/>
    </row>
    <row r="38" spans="1:15" s="205" customFormat="1" ht="11.25">
      <c r="A38" s="436" t="s">
        <v>559</v>
      </c>
      <c r="B38" s="436"/>
      <c r="C38" s="436"/>
      <c r="D38" s="436"/>
      <c r="E38" s="436"/>
      <c r="F38" s="158">
        <v>685</v>
      </c>
      <c r="G38" s="241"/>
      <c r="H38" s="242">
        <v>696</v>
      </c>
      <c r="I38" s="243"/>
      <c r="J38" s="200">
        <v>707</v>
      </c>
      <c r="K38" s="243"/>
      <c r="L38" s="244">
        <v>718</v>
      </c>
      <c r="M38" s="245"/>
      <c r="N38" s="246">
        <v>729</v>
      </c>
      <c r="O38" s="247"/>
    </row>
    <row r="39" spans="1:15" s="205" customFormat="1" ht="11.25">
      <c r="A39" s="436" t="s">
        <v>560</v>
      </c>
      <c r="B39" s="436"/>
      <c r="C39" s="436"/>
      <c r="D39" s="436"/>
      <c r="E39" s="436"/>
      <c r="F39" s="158">
        <v>686</v>
      </c>
      <c r="G39" s="158"/>
      <c r="H39" s="242">
        <v>697</v>
      </c>
      <c r="I39" s="158"/>
      <c r="J39" s="242">
        <v>708</v>
      </c>
      <c r="K39" s="158"/>
      <c r="L39" s="213">
        <v>719</v>
      </c>
      <c r="M39" s="158"/>
      <c r="N39" s="242">
        <v>730</v>
      </c>
      <c r="O39" s="158"/>
    </row>
    <row r="40" spans="1:15" s="205" customFormat="1" ht="11.25">
      <c r="A40" s="436" t="s">
        <v>561</v>
      </c>
      <c r="B40" s="436"/>
      <c r="C40" s="436"/>
      <c r="D40" s="436"/>
      <c r="E40" s="436"/>
      <c r="F40" s="158">
        <v>687</v>
      </c>
      <c r="G40" s="217"/>
      <c r="H40" s="242">
        <v>698</v>
      </c>
      <c r="I40" s="215"/>
      <c r="J40" s="200">
        <v>709</v>
      </c>
      <c r="K40" s="215"/>
      <c r="L40" s="244">
        <v>720</v>
      </c>
      <c r="M40" s="245"/>
      <c r="N40" s="246">
        <v>731</v>
      </c>
      <c r="O40" s="248"/>
    </row>
    <row r="41" spans="1:15" s="205" customFormat="1" ht="11.25">
      <c r="A41" s="437" t="s">
        <v>562</v>
      </c>
      <c r="B41" s="437"/>
      <c r="C41" s="437"/>
      <c r="D41" s="437"/>
      <c r="E41" s="437"/>
      <c r="F41" s="158">
        <v>688</v>
      </c>
      <c r="G41" s="217">
        <f>SUM(G35+G40)</f>
        <v>783249.5</v>
      </c>
      <c r="H41" s="242">
        <v>699</v>
      </c>
      <c r="I41" s="215">
        <f>SUM(I35+I40)</f>
        <v>476350.27999999997</v>
      </c>
      <c r="J41" s="200">
        <v>710</v>
      </c>
      <c r="K41" s="215">
        <f>SUM(K35+K40)</f>
        <v>666153.0800000001</v>
      </c>
      <c r="L41" s="244">
        <v>721</v>
      </c>
      <c r="M41" s="245"/>
      <c r="N41" s="246">
        <v>732</v>
      </c>
      <c r="O41" s="224">
        <f>O35+O40</f>
        <v>37.594987999999994</v>
      </c>
    </row>
    <row r="42" spans="1:15" s="134" customFormat="1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6" ht="12.75">
      <c r="A43" s="249" t="s">
        <v>530</v>
      </c>
      <c r="B43" s="249"/>
      <c r="C43" s="249"/>
      <c r="D43" s="227"/>
      <c r="E43" s="227"/>
      <c r="J43" s="228" t="s">
        <v>223</v>
      </c>
      <c r="L43" s="385" t="s">
        <v>531</v>
      </c>
      <c r="M43" s="385"/>
      <c r="N43" s="385"/>
      <c r="O43" s="385"/>
      <c r="P43" s="233"/>
    </row>
    <row r="44" spans="1:16" ht="12.75">
      <c r="A44" s="249" t="s">
        <v>532</v>
      </c>
      <c r="B44" s="249"/>
      <c r="C44" s="249"/>
      <c r="D44" s="227" t="s">
        <v>533</v>
      </c>
      <c r="K44" s="227"/>
      <c r="L44" s="385" t="s">
        <v>450</v>
      </c>
      <c r="M44" s="385"/>
      <c r="N44" s="385"/>
      <c r="O44" s="385"/>
      <c r="P44" s="233"/>
    </row>
    <row r="45" spans="10:16" ht="12.75">
      <c r="J45" s="230"/>
      <c r="K45" s="128"/>
      <c r="L45" s="124"/>
      <c r="M45" s="250"/>
      <c r="N45" s="250"/>
      <c r="P45" s="251"/>
    </row>
    <row r="46" spans="1:16" ht="12.75">
      <c r="A46" s="231"/>
      <c r="B46" s="232" t="s">
        <v>563</v>
      </c>
      <c r="C46" s="231"/>
      <c r="D46" s="124"/>
      <c r="E46" s="127"/>
      <c r="F46" s="124"/>
      <c r="G46" s="128"/>
      <c r="H46" s="124"/>
      <c r="I46" s="124"/>
      <c r="J46" s="124"/>
      <c r="K46" s="128"/>
      <c r="L46" s="124"/>
      <c r="M46" s="250"/>
      <c r="N46" s="250"/>
      <c r="O46" s="229"/>
      <c r="P46" s="233"/>
    </row>
    <row r="47" spans="2:14" ht="12.75">
      <c r="B47" s="232" t="s">
        <v>535</v>
      </c>
      <c r="M47" s="250"/>
      <c r="N47" s="250"/>
    </row>
    <row r="48" ht="12.75">
      <c r="B48" s="232" t="s">
        <v>564</v>
      </c>
    </row>
  </sheetData>
  <sheetProtection/>
  <mergeCells count="44">
    <mergeCell ref="A39:E39"/>
    <mergeCell ref="A40:E40"/>
    <mergeCell ref="A41:E41"/>
    <mergeCell ref="L43:O43"/>
    <mergeCell ref="L44:O44"/>
    <mergeCell ref="A33:E33"/>
    <mergeCell ref="A34:E34"/>
    <mergeCell ref="A35:E35"/>
    <mergeCell ref="A36:E36"/>
    <mergeCell ref="A37:E37"/>
    <mergeCell ref="A38:E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E15"/>
    <mergeCell ref="A16:E16"/>
    <mergeCell ref="A17:C17"/>
    <mergeCell ref="A18:C18"/>
    <mergeCell ref="A19:C19"/>
    <mergeCell ref="A20:C20"/>
    <mergeCell ref="M10:M13"/>
    <mergeCell ref="N10:N14"/>
    <mergeCell ref="O10:O13"/>
    <mergeCell ref="A11:C13"/>
    <mergeCell ref="D11:D13"/>
    <mergeCell ref="E11:E13"/>
    <mergeCell ref="A14:E14"/>
    <mergeCell ref="A10:E10"/>
    <mergeCell ref="F10:F14"/>
    <mergeCell ref="G10:G13"/>
    <mergeCell ref="H10:H14"/>
    <mergeCell ref="I10:I13"/>
    <mergeCell ref="J10:J14"/>
    <mergeCell ref="K10:K13"/>
    <mergeCell ref="L10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92"/>
  <sheetViews>
    <sheetView zoomScalePageLayoutView="0" workbookViewId="0" topLeftCell="A1">
      <selection activeCell="A591" sqref="A591"/>
    </sheetView>
  </sheetViews>
  <sheetFormatPr defaultColWidth="9.140625" defaultRowHeight="12.75"/>
  <cols>
    <col min="1" max="2" width="10.140625" style="299" customWidth="1"/>
    <col min="3" max="10" width="10.140625" style="300" customWidth="1"/>
  </cols>
  <sheetData>
    <row r="1" spans="1:10" ht="12.75">
      <c r="A1" s="252" t="s">
        <v>456</v>
      </c>
      <c r="B1" s="252"/>
      <c r="C1" s="253"/>
      <c r="D1" s="253"/>
      <c r="E1" s="254"/>
      <c r="F1" s="254"/>
      <c r="G1" s="254"/>
      <c r="H1" s="254"/>
      <c r="I1" s="254"/>
      <c r="J1" s="254"/>
    </row>
    <row r="2" spans="1:10" ht="12.75">
      <c r="A2" s="252" t="s">
        <v>457</v>
      </c>
      <c r="B2" s="252"/>
      <c r="C2" s="253"/>
      <c r="D2" s="253"/>
      <c r="E2" s="254"/>
      <c r="F2" s="254"/>
      <c r="G2" s="254"/>
      <c r="H2" s="254"/>
      <c r="I2" s="254"/>
      <c r="J2" s="254"/>
    </row>
    <row r="3" spans="1:10" ht="12.75">
      <c r="A3" s="252" t="s">
        <v>458</v>
      </c>
      <c r="B3" s="255"/>
      <c r="C3" s="256"/>
      <c r="D3" s="256"/>
      <c r="E3" s="254"/>
      <c r="F3" s="254"/>
      <c r="G3" s="254"/>
      <c r="H3" s="254"/>
      <c r="I3" s="254"/>
      <c r="J3" s="254"/>
    </row>
    <row r="4" spans="1:10" ht="12.75">
      <c r="A4" s="252" t="s">
        <v>459</v>
      </c>
      <c r="B4" s="252"/>
      <c r="C4" s="253"/>
      <c r="D4" s="253"/>
      <c r="E4" s="254"/>
      <c r="F4" s="254"/>
      <c r="G4" s="254"/>
      <c r="H4" s="254"/>
      <c r="I4" s="254"/>
      <c r="J4" s="254"/>
    </row>
    <row r="5" spans="1:10" ht="12.75">
      <c r="A5" s="252" t="s">
        <v>332</v>
      </c>
      <c r="B5" s="252"/>
      <c r="C5" s="257"/>
      <c r="D5" s="257"/>
      <c r="E5" s="254"/>
      <c r="F5" s="254"/>
      <c r="G5" s="254"/>
      <c r="H5" s="254"/>
      <c r="I5" s="254"/>
      <c r="J5" s="254"/>
    </row>
    <row r="6" spans="1:10" ht="12.75">
      <c r="A6" s="252" t="s">
        <v>452</v>
      </c>
      <c r="B6" s="252"/>
      <c r="C6" s="257"/>
      <c r="D6" s="257"/>
      <c r="E6" s="254"/>
      <c r="F6" s="254"/>
      <c r="G6" s="254"/>
      <c r="H6" s="254"/>
      <c r="I6" s="254"/>
      <c r="J6" s="254"/>
    </row>
    <row r="7" spans="1:10" ht="12.75">
      <c r="A7" s="258"/>
      <c r="B7" s="258"/>
      <c r="C7" s="259"/>
      <c r="D7" s="259"/>
      <c r="E7" s="259"/>
      <c r="F7" s="259"/>
      <c r="G7" s="259"/>
      <c r="H7" s="259"/>
      <c r="I7" s="259"/>
      <c r="J7" s="259"/>
    </row>
    <row r="8" spans="1:10" ht="12.75">
      <c r="A8" s="260"/>
      <c r="B8" s="445" t="s">
        <v>565</v>
      </c>
      <c r="C8" s="445"/>
      <c r="D8" s="445"/>
      <c r="E8" s="445"/>
      <c r="F8" s="445"/>
      <c r="G8" s="445"/>
      <c r="H8" s="445"/>
      <c r="I8" s="445"/>
      <c r="J8" s="261"/>
    </row>
    <row r="9" spans="1:10" ht="12.75">
      <c r="A9" s="260"/>
      <c r="B9" s="446" t="s">
        <v>566</v>
      </c>
      <c r="C9" s="446"/>
      <c r="D9" s="446"/>
      <c r="E9" s="446"/>
      <c r="F9" s="446"/>
      <c r="G9" s="446"/>
      <c r="H9" s="446"/>
      <c r="I9" s="446"/>
      <c r="J9" s="261"/>
    </row>
    <row r="10" spans="1:10" ht="67.5">
      <c r="A10" s="262" t="s">
        <v>567</v>
      </c>
      <c r="B10" s="263" t="s">
        <v>568</v>
      </c>
      <c r="C10" s="264" t="s">
        <v>569</v>
      </c>
      <c r="D10" s="264" t="s">
        <v>570</v>
      </c>
      <c r="E10" s="264" t="s">
        <v>571</v>
      </c>
      <c r="F10" s="264" t="s">
        <v>572</v>
      </c>
      <c r="G10" s="264" t="s">
        <v>573</v>
      </c>
      <c r="H10" s="264" t="s">
        <v>574</v>
      </c>
      <c r="I10" s="264" t="s">
        <v>575</v>
      </c>
      <c r="J10" s="264" t="s">
        <v>576</v>
      </c>
    </row>
    <row r="11" spans="1:10" ht="12.75">
      <c r="A11" s="265">
        <v>1</v>
      </c>
      <c r="B11" s="266">
        <v>2</v>
      </c>
      <c r="C11" s="266">
        <v>3</v>
      </c>
      <c r="D11" s="266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  <c r="J11" s="266">
        <v>10</v>
      </c>
    </row>
    <row r="12" spans="1:10" ht="12.75">
      <c r="A12" s="447" t="s">
        <v>577</v>
      </c>
      <c r="B12" s="448"/>
      <c r="C12" s="267"/>
      <c r="D12" s="267"/>
      <c r="E12" s="267"/>
      <c r="F12" s="267"/>
      <c r="G12" s="267"/>
      <c r="H12" s="267"/>
      <c r="I12" s="267"/>
      <c r="J12" s="267"/>
    </row>
    <row r="13" spans="1:10" ht="12.75">
      <c r="A13" s="268" t="s">
        <v>578</v>
      </c>
      <c r="B13" s="269" t="s">
        <v>471</v>
      </c>
      <c r="C13" s="270">
        <v>4500</v>
      </c>
      <c r="D13" s="270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</row>
    <row r="14" spans="1:10" ht="12.75">
      <c r="A14" s="268" t="s">
        <v>578</v>
      </c>
      <c r="B14" s="269" t="s">
        <v>471</v>
      </c>
      <c r="C14" s="270">
        <v>32679.87</v>
      </c>
      <c r="D14" s="270">
        <v>0</v>
      </c>
      <c r="E14" s="270">
        <v>-32679.87</v>
      </c>
      <c r="F14" s="270">
        <v>0</v>
      </c>
      <c r="G14" s="270">
        <v>0</v>
      </c>
      <c r="H14" s="270">
        <v>0</v>
      </c>
      <c r="I14" s="270">
        <v>0</v>
      </c>
      <c r="J14" s="270">
        <v>-32679.87</v>
      </c>
    </row>
    <row r="15" spans="1:10" ht="12.75">
      <c r="A15" s="268" t="s">
        <v>578</v>
      </c>
      <c r="B15" s="269" t="s">
        <v>474</v>
      </c>
      <c r="C15" s="270">
        <v>852.89</v>
      </c>
      <c r="D15" s="270">
        <v>1945.94</v>
      </c>
      <c r="E15" s="270">
        <v>1093.05</v>
      </c>
      <c r="F15" s="270">
        <v>0</v>
      </c>
      <c r="G15" s="270">
        <v>0</v>
      </c>
      <c r="H15" s="270">
        <v>0</v>
      </c>
      <c r="I15" s="270">
        <v>0</v>
      </c>
      <c r="J15" s="270">
        <v>1093.05</v>
      </c>
    </row>
    <row r="16" spans="1:10" ht="12.75">
      <c r="A16" s="268" t="s">
        <v>578</v>
      </c>
      <c r="B16" s="269" t="s">
        <v>476</v>
      </c>
      <c r="C16" s="270">
        <v>49302.12</v>
      </c>
      <c r="D16" s="270">
        <v>6993.6</v>
      </c>
      <c r="E16" s="270">
        <v>0</v>
      </c>
      <c r="F16" s="270">
        <v>0</v>
      </c>
      <c r="G16" s="270">
        <v>0</v>
      </c>
      <c r="H16" s="270">
        <v>0</v>
      </c>
      <c r="I16" s="270">
        <v>0</v>
      </c>
      <c r="J16" s="270">
        <v>0</v>
      </c>
    </row>
    <row r="17" spans="1:10" ht="12.75">
      <c r="A17" s="268" t="s">
        <v>578</v>
      </c>
      <c r="B17" s="269" t="s">
        <v>478</v>
      </c>
      <c r="C17" s="270">
        <v>60663.12</v>
      </c>
      <c r="D17" s="270">
        <v>4984.8</v>
      </c>
      <c r="E17" s="270">
        <v>0</v>
      </c>
      <c r="F17" s="270">
        <v>0</v>
      </c>
      <c r="G17" s="270">
        <v>498.48</v>
      </c>
      <c r="H17" s="270">
        <v>0</v>
      </c>
      <c r="I17" s="270">
        <v>0</v>
      </c>
      <c r="J17" s="270">
        <v>498.48</v>
      </c>
    </row>
    <row r="18" spans="1:10" ht="12.75">
      <c r="A18" s="268" t="s">
        <v>578</v>
      </c>
      <c r="B18" s="269" t="s">
        <v>478</v>
      </c>
      <c r="C18" s="270">
        <v>6394.47</v>
      </c>
      <c r="D18" s="270">
        <v>937.8</v>
      </c>
      <c r="E18" s="270">
        <v>-5456.67</v>
      </c>
      <c r="F18" s="270">
        <v>0</v>
      </c>
      <c r="G18" s="270">
        <v>0</v>
      </c>
      <c r="H18" s="270">
        <v>0</v>
      </c>
      <c r="I18" s="270">
        <v>0</v>
      </c>
      <c r="J18" s="270">
        <v>-5456.67</v>
      </c>
    </row>
    <row r="19" spans="1:10" ht="12.75">
      <c r="A19" s="268" t="s">
        <v>578</v>
      </c>
      <c r="B19" s="269" t="s">
        <v>480</v>
      </c>
      <c r="C19" s="270">
        <v>24016.8</v>
      </c>
      <c r="D19" s="270">
        <v>2012.54</v>
      </c>
      <c r="E19" s="270">
        <v>0</v>
      </c>
      <c r="F19" s="270">
        <v>0</v>
      </c>
      <c r="G19" s="270">
        <v>330.18</v>
      </c>
      <c r="H19" s="270">
        <v>0</v>
      </c>
      <c r="I19" s="270">
        <v>0</v>
      </c>
      <c r="J19" s="270">
        <v>330.18</v>
      </c>
    </row>
    <row r="20" spans="1:10" ht="12.75">
      <c r="A20" s="268" t="s">
        <v>578</v>
      </c>
      <c r="B20" s="269" t="s">
        <v>482</v>
      </c>
      <c r="C20" s="270">
        <v>46768.75</v>
      </c>
      <c r="D20" s="270">
        <v>4818.84</v>
      </c>
      <c r="E20" s="270">
        <v>0</v>
      </c>
      <c r="F20" s="270">
        <v>0</v>
      </c>
      <c r="G20" s="270">
        <v>-213.5</v>
      </c>
      <c r="H20" s="270">
        <v>0</v>
      </c>
      <c r="I20" s="270">
        <v>0</v>
      </c>
      <c r="J20" s="270">
        <v>-213.5</v>
      </c>
    </row>
    <row r="21" spans="1:10" ht="12.75">
      <c r="A21" s="268" t="s">
        <v>578</v>
      </c>
      <c r="B21" s="269" t="s">
        <v>482</v>
      </c>
      <c r="C21" s="270">
        <v>1587.8</v>
      </c>
      <c r="D21" s="270">
        <v>269.86</v>
      </c>
      <c r="E21" s="270">
        <v>-1317.94</v>
      </c>
      <c r="F21" s="270">
        <v>0</v>
      </c>
      <c r="G21" s="270">
        <v>0</v>
      </c>
      <c r="H21" s="270">
        <v>0</v>
      </c>
      <c r="I21" s="270">
        <v>0</v>
      </c>
      <c r="J21" s="270">
        <v>-1317.94</v>
      </c>
    </row>
    <row r="22" spans="1:10" ht="12.75">
      <c r="A22" s="268" t="s">
        <v>578</v>
      </c>
      <c r="B22" s="269" t="s">
        <v>484</v>
      </c>
      <c r="C22" s="270">
        <v>28692.21</v>
      </c>
      <c r="D22" s="270">
        <v>6879.2</v>
      </c>
      <c r="E22" s="270">
        <v>0</v>
      </c>
      <c r="F22" s="270">
        <v>0</v>
      </c>
      <c r="G22" s="270">
        <v>0</v>
      </c>
      <c r="H22" s="270">
        <v>0</v>
      </c>
      <c r="I22" s="270">
        <v>0</v>
      </c>
      <c r="J22" s="270">
        <v>0</v>
      </c>
    </row>
    <row r="23" spans="1:10" ht="12.75">
      <c r="A23" s="268" t="s">
        <v>578</v>
      </c>
      <c r="B23" s="269" t="s">
        <v>484</v>
      </c>
      <c r="C23" s="270">
        <v>1055.25</v>
      </c>
      <c r="D23" s="270">
        <v>400</v>
      </c>
      <c r="E23" s="270">
        <v>-655.25</v>
      </c>
      <c r="F23" s="270">
        <v>0</v>
      </c>
      <c r="G23" s="270">
        <v>0</v>
      </c>
      <c r="H23" s="270">
        <v>0</v>
      </c>
      <c r="I23" s="270">
        <v>0</v>
      </c>
      <c r="J23" s="270">
        <v>-655.25</v>
      </c>
    </row>
    <row r="24" spans="1:10" ht="12.75">
      <c r="A24" s="268" t="s">
        <v>578</v>
      </c>
      <c r="B24" s="269" t="s">
        <v>486</v>
      </c>
      <c r="C24" s="270">
        <v>7780</v>
      </c>
      <c r="D24" s="270">
        <v>2900</v>
      </c>
      <c r="E24" s="270">
        <v>0</v>
      </c>
      <c r="F24" s="270">
        <v>0</v>
      </c>
      <c r="G24" s="270">
        <v>-15</v>
      </c>
      <c r="H24" s="270">
        <v>0</v>
      </c>
      <c r="I24" s="270">
        <v>0</v>
      </c>
      <c r="J24" s="270">
        <v>-15</v>
      </c>
    </row>
    <row r="25" spans="1:10" ht="12.75">
      <c r="A25" s="268" t="s">
        <v>578</v>
      </c>
      <c r="B25" s="269" t="s">
        <v>486</v>
      </c>
      <c r="C25" s="270">
        <v>13684.76</v>
      </c>
      <c r="D25" s="270">
        <v>4208.19</v>
      </c>
      <c r="E25" s="270">
        <v>-9476.57</v>
      </c>
      <c r="F25" s="270">
        <v>0</v>
      </c>
      <c r="G25" s="270">
        <v>0</v>
      </c>
      <c r="H25" s="270">
        <v>0</v>
      </c>
      <c r="I25" s="270">
        <v>0</v>
      </c>
      <c r="J25" s="270">
        <v>-9476.57</v>
      </c>
    </row>
    <row r="26" spans="1:10" ht="12.75">
      <c r="A26" s="268" t="s">
        <v>578</v>
      </c>
      <c r="B26" s="269" t="s">
        <v>488</v>
      </c>
      <c r="C26" s="270">
        <v>22656.3</v>
      </c>
      <c r="D26" s="270">
        <v>4746.84</v>
      </c>
      <c r="E26" s="270">
        <v>0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</row>
    <row r="27" spans="1:10" ht="12.75">
      <c r="A27" s="268" t="s">
        <v>578</v>
      </c>
      <c r="B27" s="269" t="s">
        <v>488</v>
      </c>
      <c r="C27" s="270">
        <v>1618.05</v>
      </c>
      <c r="D27" s="270">
        <v>420</v>
      </c>
      <c r="E27" s="270">
        <v>-1198.05</v>
      </c>
      <c r="F27" s="270">
        <v>0</v>
      </c>
      <c r="G27" s="270">
        <v>0</v>
      </c>
      <c r="H27" s="270">
        <v>0</v>
      </c>
      <c r="I27" s="270">
        <v>0</v>
      </c>
      <c r="J27" s="270">
        <v>-1198.05</v>
      </c>
    </row>
    <row r="28" spans="1:10" ht="12.75">
      <c r="A28" s="268" t="s">
        <v>578</v>
      </c>
      <c r="B28" s="269" t="s">
        <v>490</v>
      </c>
      <c r="C28" s="270">
        <v>11744</v>
      </c>
      <c r="D28" s="270">
        <v>4550</v>
      </c>
      <c r="E28" s="270">
        <v>0</v>
      </c>
      <c r="F28" s="270">
        <v>0</v>
      </c>
      <c r="G28" s="270">
        <v>-150.8</v>
      </c>
      <c r="H28" s="270">
        <v>0</v>
      </c>
      <c r="I28" s="270">
        <v>0</v>
      </c>
      <c r="J28" s="270">
        <v>-150.8</v>
      </c>
    </row>
    <row r="29" spans="1:10" ht="12.75">
      <c r="A29" s="268" t="s">
        <v>578</v>
      </c>
      <c r="B29" s="269" t="s">
        <v>490</v>
      </c>
      <c r="C29" s="270">
        <v>4586.95</v>
      </c>
      <c r="D29" s="270">
        <v>1840.3</v>
      </c>
      <c r="E29" s="270">
        <v>-2746.65</v>
      </c>
      <c r="F29" s="270">
        <v>0</v>
      </c>
      <c r="G29" s="270">
        <v>0</v>
      </c>
      <c r="H29" s="270">
        <v>0</v>
      </c>
      <c r="I29" s="270">
        <v>0</v>
      </c>
      <c r="J29" s="270">
        <v>-2746.65</v>
      </c>
    </row>
    <row r="30" spans="1:10" ht="12.75">
      <c r="A30" s="268" t="s">
        <v>578</v>
      </c>
      <c r="B30" s="269" t="s">
        <v>492</v>
      </c>
      <c r="C30" s="270">
        <v>1407</v>
      </c>
      <c r="D30" s="270">
        <v>780</v>
      </c>
      <c r="E30" s="270">
        <v>-627</v>
      </c>
      <c r="F30" s="270">
        <v>0</v>
      </c>
      <c r="G30" s="270">
        <v>0</v>
      </c>
      <c r="H30" s="270">
        <v>0</v>
      </c>
      <c r="I30" s="270">
        <v>0</v>
      </c>
      <c r="J30" s="270">
        <v>-627</v>
      </c>
    </row>
    <row r="31" spans="1:10" ht="12.75">
      <c r="A31" s="268" t="s">
        <v>578</v>
      </c>
      <c r="B31" s="269" t="s">
        <v>494</v>
      </c>
      <c r="C31" s="270">
        <v>32854.92</v>
      </c>
      <c r="D31" s="270">
        <v>12622.8</v>
      </c>
      <c r="E31" s="270">
        <v>-20232.12</v>
      </c>
      <c r="F31" s="270">
        <v>0</v>
      </c>
      <c r="G31" s="270">
        <v>0</v>
      </c>
      <c r="H31" s="270">
        <v>0</v>
      </c>
      <c r="I31" s="270">
        <v>0</v>
      </c>
      <c r="J31" s="270">
        <v>-20232.12</v>
      </c>
    </row>
    <row r="32" spans="1:10" ht="12.75">
      <c r="A32" s="268" t="s">
        <v>578</v>
      </c>
      <c r="B32" s="269" t="s">
        <v>496</v>
      </c>
      <c r="C32" s="270">
        <v>2579.12</v>
      </c>
      <c r="D32" s="270">
        <v>1320</v>
      </c>
      <c r="E32" s="270">
        <v>0</v>
      </c>
      <c r="F32" s="270">
        <v>0</v>
      </c>
      <c r="G32" s="270">
        <v>0</v>
      </c>
      <c r="H32" s="270">
        <v>0</v>
      </c>
      <c r="I32" s="270">
        <v>0</v>
      </c>
      <c r="J32" s="270">
        <v>0</v>
      </c>
    </row>
    <row r="33" spans="1:10" ht="12.75">
      <c r="A33" s="268" t="s">
        <v>578</v>
      </c>
      <c r="B33" s="269" t="s">
        <v>498</v>
      </c>
      <c r="C33" s="270">
        <v>32486.1</v>
      </c>
      <c r="D33" s="270">
        <v>8119.91</v>
      </c>
      <c r="E33" s="270">
        <v>0</v>
      </c>
      <c r="F33" s="270">
        <v>0</v>
      </c>
      <c r="G33" s="270">
        <v>965.61</v>
      </c>
      <c r="H33" s="270">
        <v>0</v>
      </c>
      <c r="I33" s="270">
        <v>0</v>
      </c>
      <c r="J33" s="270">
        <v>965.61</v>
      </c>
    </row>
    <row r="34" spans="1:10" ht="12.75">
      <c r="A34" s="268" t="s">
        <v>578</v>
      </c>
      <c r="B34" s="269" t="s">
        <v>500</v>
      </c>
      <c r="C34" s="270">
        <v>52617.79</v>
      </c>
      <c r="D34" s="270">
        <v>18921</v>
      </c>
      <c r="E34" s="270">
        <v>-33696.79</v>
      </c>
      <c r="F34" s="270">
        <v>0</v>
      </c>
      <c r="G34" s="270">
        <v>0</v>
      </c>
      <c r="H34" s="270">
        <v>0</v>
      </c>
      <c r="I34" s="270">
        <v>0</v>
      </c>
      <c r="J34" s="270">
        <v>-33696.79</v>
      </c>
    </row>
    <row r="35" spans="1:10" ht="12.75">
      <c r="A35" s="268" t="s">
        <v>578</v>
      </c>
      <c r="B35" s="269" t="s">
        <v>502</v>
      </c>
      <c r="C35" s="270">
        <v>158730</v>
      </c>
      <c r="D35" s="270">
        <v>79365</v>
      </c>
      <c r="E35" s="270">
        <v>0</v>
      </c>
      <c r="F35" s="270">
        <v>0</v>
      </c>
      <c r="G35" s="270">
        <v>158.73</v>
      </c>
      <c r="H35" s="270">
        <v>0</v>
      </c>
      <c r="I35" s="270">
        <v>0</v>
      </c>
      <c r="J35" s="270">
        <v>158.73</v>
      </c>
    </row>
    <row r="36" spans="1:10" ht="12.75">
      <c r="A36" s="268" t="s">
        <v>578</v>
      </c>
      <c r="B36" s="269" t="s">
        <v>502</v>
      </c>
      <c r="C36" s="270">
        <v>141593</v>
      </c>
      <c r="D36" s="270">
        <v>70796.5</v>
      </c>
      <c r="E36" s="270">
        <v>-70796.5</v>
      </c>
      <c r="F36" s="270">
        <v>0</v>
      </c>
      <c r="G36" s="270">
        <v>0</v>
      </c>
      <c r="H36" s="270">
        <v>0</v>
      </c>
      <c r="I36" s="270">
        <v>0</v>
      </c>
      <c r="J36" s="270">
        <v>-70796.5</v>
      </c>
    </row>
    <row r="37" spans="1:10" ht="12.75">
      <c r="A37" s="268" t="s">
        <v>578</v>
      </c>
      <c r="B37" s="269" t="s">
        <v>504</v>
      </c>
      <c r="C37" s="270">
        <v>19473.43</v>
      </c>
      <c r="D37" s="270">
        <v>1628.97</v>
      </c>
      <c r="E37" s="270">
        <v>0</v>
      </c>
      <c r="F37" s="270">
        <v>0</v>
      </c>
      <c r="G37" s="270">
        <v>-75.77</v>
      </c>
      <c r="H37" s="270">
        <v>0</v>
      </c>
      <c r="I37" s="270">
        <v>0</v>
      </c>
      <c r="J37" s="270">
        <v>-75.77</v>
      </c>
    </row>
    <row r="38" spans="1:10" ht="12.75">
      <c r="A38" s="268" t="s">
        <v>578</v>
      </c>
      <c r="B38" s="269" t="s">
        <v>506</v>
      </c>
      <c r="C38" s="270">
        <v>4410.5</v>
      </c>
      <c r="D38" s="270">
        <v>161.14</v>
      </c>
      <c r="E38" s="270">
        <v>0</v>
      </c>
      <c r="F38" s="270">
        <v>0</v>
      </c>
      <c r="G38" s="270">
        <v>-83.04</v>
      </c>
      <c r="H38" s="270">
        <v>0</v>
      </c>
      <c r="I38" s="270">
        <v>0</v>
      </c>
      <c r="J38" s="270">
        <v>-83.04</v>
      </c>
    </row>
    <row r="39" spans="1:10" ht="12.75">
      <c r="A39" s="268" t="s">
        <v>578</v>
      </c>
      <c r="B39" s="269" t="s">
        <v>506</v>
      </c>
      <c r="C39" s="270">
        <v>7469.99</v>
      </c>
      <c r="D39" s="270">
        <v>208.26</v>
      </c>
      <c r="E39" s="270">
        <v>-7261.73</v>
      </c>
      <c r="F39" s="270">
        <v>0</v>
      </c>
      <c r="G39" s="270">
        <v>0</v>
      </c>
      <c r="H39" s="270">
        <v>0</v>
      </c>
      <c r="I39" s="270">
        <v>0</v>
      </c>
      <c r="J39" s="270">
        <v>-7261.73</v>
      </c>
    </row>
    <row r="40" spans="1:10" ht="12.75">
      <c r="A40" s="268" t="s">
        <v>578</v>
      </c>
      <c r="B40" s="269" t="s">
        <v>508</v>
      </c>
      <c r="C40" s="270">
        <v>2365</v>
      </c>
      <c r="D40" s="270">
        <v>700</v>
      </c>
      <c r="E40" s="270">
        <v>0</v>
      </c>
      <c r="F40" s="270">
        <v>0</v>
      </c>
      <c r="G40" s="270">
        <v>-246</v>
      </c>
      <c r="H40" s="270">
        <v>0</v>
      </c>
      <c r="I40" s="270">
        <v>0</v>
      </c>
      <c r="J40" s="270">
        <v>-246</v>
      </c>
    </row>
    <row r="41" spans="1:10" ht="12.75">
      <c r="A41" s="268" t="s">
        <v>578</v>
      </c>
      <c r="B41" s="269" t="s">
        <v>508</v>
      </c>
      <c r="C41" s="270">
        <v>18599.6</v>
      </c>
      <c r="D41" s="270">
        <v>1674.12</v>
      </c>
      <c r="E41" s="270">
        <v>-16925.48</v>
      </c>
      <c r="F41" s="270">
        <v>0</v>
      </c>
      <c r="G41" s="270">
        <v>0</v>
      </c>
      <c r="H41" s="270">
        <v>0</v>
      </c>
      <c r="I41" s="270">
        <v>0</v>
      </c>
      <c r="J41" s="270">
        <v>-16925.48</v>
      </c>
    </row>
    <row r="42" spans="1:10" ht="12.75">
      <c r="A42" s="268" t="s">
        <v>578</v>
      </c>
      <c r="B42" s="269" t="s">
        <v>510</v>
      </c>
      <c r="C42" s="270">
        <v>2081.53</v>
      </c>
      <c r="D42" s="270">
        <v>1767.42</v>
      </c>
      <c r="E42" s="270">
        <v>-314.11</v>
      </c>
      <c r="F42" s="270">
        <v>0</v>
      </c>
      <c r="G42" s="270">
        <v>0</v>
      </c>
      <c r="H42" s="270">
        <v>0</v>
      </c>
      <c r="I42" s="270">
        <v>0</v>
      </c>
      <c r="J42" s="270">
        <v>-314.11</v>
      </c>
    </row>
    <row r="43" spans="1:10" ht="12.75">
      <c r="A43" s="268" t="s">
        <v>578</v>
      </c>
      <c r="B43" s="269" t="s">
        <v>512</v>
      </c>
      <c r="C43" s="270">
        <v>20092.46</v>
      </c>
      <c r="D43" s="270">
        <v>7192.52</v>
      </c>
      <c r="E43" s="270">
        <v>-12899.94</v>
      </c>
      <c r="F43" s="270">
        <v>0</v>
      </c>
      <c r="G43" s="270">
        <v>0</v>
      </c>
      <c r="H43" s="270">
        <v>0</v>
      </c>
      <c r="I43" s="270">
        <v>0</v>
      </c>
      <c r="J43" s="270">
        <v>-12899.94</v>
      </c>
    </row>
    <row r="44" spans="1:10" ht="12.75">
      <c r="A44" s="449" t="s">
        <v>579</v>
      </c>
      <c r="B44" s="450"/>
      <c r="C44" s="271"/>
      <c r="D44" s="271"/>
      <c r="E44" s="271"/>
      <c r="F44" s="271"/>
      <c r="G44" s="271"/>
      <c r="H44" s="271"/>
      <c r="I44" s="271"/>
      <c r="J44" s="271"/>
    </row>
    <row r="45" spans="1:10" ht="12.75">
      <c r="A45" s="447" t="s">
        <v>580</v>
      </c>
      <c r="B45" s="448"/>
      <c r="C45" s="272">
        <f aca="true" t="shared" si="0" ref="C45:J45">SUM(C13:C43)</f>
        <v>815343.7799999999</v>
      </c>
      <c r="D45" s="272">
        <f t="shared" si="0"/>
        <v>253165.55000000002</v>
      </c>
      <c r="E45" s="272">
        <f>SUM(E13:E44)</f>
        <v>-215191.62000000002</v>
      </c>
      <c r="F45" s="272">
        <f t="shared" si="0"/>
        <v>0</v>
      </c>
      <c r="G45" s="272">
        <f t="shared" si="0"/>
        <v>1168.89</v>
      </c>
      <c r="H45" s="272">
        <f t="shared" si="0"/>
        <v>0</v>
      </c>
      <c r="I45" s="272">
        <f t="shared" si="0"/>
        <v>0</v>
      </c>
      <c r="J45" s="272">
        <f t="shared" si="0"/>
        <v>-214022.73000000004</v>
      </c>
    </row>
    <row r="46" spans="1:10" ht="12.75">
      <c r="A46" s="268" t="s">
        <v>578</v>
      </c>
      <c r="B46" s="273" t="s">
        <v>515</v>
      </c>
      <c r="C46" s="271">
        <v>800</v>
      </c>
      <c r="D46" s="271">
        <v>612</v>
      </c>
      <c r="E46" s="271">
        <v>0</v>
      </c>
      <c r="F46" s="271">
        <v>0</v>
      </c>
      <c r="G46" s="271">
        <v>-18</v>
      </c>
      <c r="H46" s="271">
        <v>0</v>
      </c>
      <c r="I46" s="271">
        <v>0</v>
      </c>
      <c r="J46" s="271">
        <v>-18</v>
      </c>
    </row>
    <row r="47" spans="1:10" ht="12.75">
      <c r="A47" s="268" t="s">
        <v>578</v>
      </c>
      <c r="B47" s="273" t="s">
        <v>515</v>
      </c>
      <c r="C47" s="271">
        <v>26197.9</v>
      </c>
      <c r="D47" s="271">
        <v>7034.94</v>
      </c>
      <c r="E47" s="271">
        <v>-19162.96</v>
      </c>
      <c r="F47" s="271">
        <v>0</v>
      </c>
      <c r="G47" s="271">
        <v>0</v>
      </c>
      <c r="H47" s="271">
        <v>0</v>
      </c>
      <c r="I47" s="271">
        <v>0</v>
      </c>
      <c r="J47" s="271">
        <v>-19162.96</v>
      </c>
    </row>
    <row r="48" spans="1:10" ht="12.75">
      <c r="A48" s="268" t="s">
        <v>578</v>
      </c>
      <c r="B48" s="273" t="s">
        <v>517</v>
      </c>
      <c r="C48" s="271">
        <v>10090.5</v>
      </c>
      <c r="D48" s="271">
        <v>3021.62</v>
      </c>
      <c r="E48" s="271">
        <v>-7068.88</v>
      </c>
      <c r="F48" s="271">
        <v>0</v>
      </c>
      <c r="G48" s="271">
        <v>0</v>
      </c>
      <c r="H48" s="271">
        <v>0</v>
      </c>
      <c r="I48" s="271">
        <v>0</v>
      </c>
      <c r="J48" s="271">
        <v>-7068.88</v>
      </c>
    </row>
    <row r="49" spans="1:10" ht="12.75">
      <c r="A49" s="268" t="s">
        <v>578</v>
      </c>
      <c r="B49" s="273" t="s">
        <v>519</v>
      </c>
      <c r="C49" s="271">
        <v>10687.09</v>
      </c>
      <c r="D49" s="271">
        <v>5179.22</v>
      </c>
      <c r="E49" s="271">
        <v>-5507.87</v>
      </c>
      <c r="F49" s="271">
        <v>0</v>
      </c>
      <c r="G49" s="271">
        <v>0</v>
      </c>
      <c r="H49" s="271">
        <v>0</v>
      </c>
      <c r="I49" s="271">
        <v>0</v>
      </c>
      <c r="J49" s="271">
        <v>-5507.87</v>
      </c>
    </row>
    <row r="50" spans="1:10" ht="12.75">
      <c r="A50" s="268" t="s">
        <v>578</v>
      </c>
      <c r="B50" s="273" t="s">
        <v>521</v>
      </c>
      <c r="C50" s="271">
        <v>24660.54</v>
      </c>
      <c r="D50" s="271">
        <v>13541.83</v>
      </c>
      <c r="E50" s="271">
        <v>-11118.71</v>
      </c>
      <c r="F50" s="271">
        <v>0</v>
      </c>
      <c r="G50" s="271">
        <v>0</v>
      </c>
      <c r="H50" s="271">
        <v>0</v>
      </c>
      <c r="I50" s="271">
        <v>0</v>
      </c>
      <c r="J50" s="271">
        <v>-11118.71</v>
      </c>
    </row>
    <row r="51" spans="1:10" ht="12.75">
      <c r="A51" s="268" t="s">
        <v>578</v>
      </c>
      <c r="B51" s="273" t="s">
        <v>523</v>
      </c>
      <c r="C51" s="271">
        <v>15463.94</v>
      </c>
      <c r="D51" s="271">
        <v>6336.03</v>
      </c>
      <c r="E51" s="271">
        <v>-9127.91</v>
      </c>
      <c r="F51" s="271">
        <v>0</v>
      </c>
      <c r="G51" s="271">
        <v>0</v>
      </c>
      <c r="H51" s="271">
        <v>0</v>
      </c>
      <c r="I51" s="271">
        <v>0</v>
      </c>
      <c r="J51" s="271">
        <v>-9127.91</v>
      </c>
    </row>
    <row r="52" spans="1:10" ht="12.75">
      <c r="A52" s="268" t="s">
        <v>578</v>
      </c>
      <c r="B52" s="273" t="s">
        <v>525</v>
      </c>
      <c r="C52" s="271">
        <v>14876</v>
      </c>
      <c r="D52" s="271">
        <v>9809.28</v>
      </c>
      <c r="E52" s="271">
        <v>0</v>
      </c>
      <c r="F52" s="271">
        <v>0</v>
      </c>
      <c r="G52" s="271">
        <v>-630.72</v>
      </c>
      <c r="H52" s="271">
        <v>0</v>
      </c>
      <c r="I52" s="271">
        <v>0</v>
      </c>
      <c r="J52" s="271">
        <v>-630.72</v>
      </c>
    </row>
    <row r="53" spans="1:10" ht="12.75">
      <c r="A53" s="268" t="s">
        <v>578</v>
      </c>
      <c r="B53" s="273" t="s">
        <v>525</v>
      </c>
      <c r="C53" s="271">
        <v>16910.17</v>
      </c>
      <c r="D53" s="271">
        <v>11852.88</v>
      </c>
      <c r="E53" s="271">
        <v>-5057.29</v>
      </c>
      <c r="F53" s="271">
        <v>0</v>
      </c>
      <c r="G53" s="271">
        <v>0</v>
      </c>
      <c r="H53" s="271">
        <v>0</v>
      </c>
      <c r="I53" s="271">
        <v>0</v>
      </c>
      <c r="J53" s="271">
        <v>-5057.29</v>
      </c>
    </row>
    <row r="54" spans="1:10" ht="12.75">
      <c r="A54" s="447" t="s">
        <v>131</v>
      </c>
      <c r="B54" s="448"/>
      <c r="C54" s="272">
        <v>119686.14</v>
      </c>
      <c r="D54" s="272">
        <f>SUM(D46:D53)</f>
        <v>57387.799999999996</v>
      </c>
      <c r="E54" s="272">
        <f>SUM(E46:E53)</f>
        <v>-57043.62</v>
      </c>
      <c r="F54" s="272">
        <v>0</v>
      </c>
      <c r="G54" s="272">
        <f>SUM(G46:G53)</f>
        <v>-648.72</v>
      </c>
      <c r="H54" s="272">
        <v>0</v>
      </c>
      <c r="I54" s="272">
        <v>0</v>
      </c>
      <c r="J54" s="272">
        <f>SUM(J46:J53)</f>
        <v>-57692.340000000004</v>
      </c>
    </row>
    <row r="55" spans="1:10" ht="12.75">
      <c r="A55" s="268" t="s">
        <v>578</v>
      </c>
      <c r="B55" s="273" t="s">
        <v>544</v>
      </c>
      <c r="C55" s="270">
        <v>14896.34</v>
      </c>
      <c r="D55" s="270">
        <v>16575</v>
      </c>
      <c r="E55" s="270">
        <v>1678.66</v>
      </c>
      <c r="F55" s="270">
        <v>0</v>
      </c>
      <c r="G55" s="270">
        <v>0</v>
      </c>
      <c r="H55" s="270">
        <v>0</v>
      </c>
      <c r="I55" s="270">
        <v>0</v>
      </c>
      <c r="J55" s="270">
        <v>1678.66</v>
      </c>
    </row>
    <row r="56" spans="1:10" ht="12.75">
      <c r="A56" s="268" t="s">
        <v>578</v>
      </c>
      <c r="B56" s="273" t="s">
        <v>545</v>
      </c>
      <c r="C56" s="270">
        <v>11901.85</v>
      </c>
      <c r="D56" s="270">
        <v>13829.52</v>
      </c>
      <c r="E56" s="270">
        <v>0</v>
      </c>
      <c r="F56" s="270">
        <v>0</v>
      </c>
      <c r="G56" s="270">
        <v>48.64</v>
      </c>
      <c r="H56" s="270">
        <v>0</v>
      </c>
      <c r="I56" s="270">
        <v>0</v>
      </c>
      <c r="J56" s="270">
        <v>48.64</v>
      </c>
    </row>
    <row r="57" spans="1:10" ht="12.75">
      <c r="A57" s="268" t="s">
        <v>578</v>
      </c>
      <c r="B57" s="273" t="s">
        <v>545</v>
      </c>
      <c r="C57" s="270">
        <v>13308.84</v>
      </c>
      <c r="D57" s="270">
        <v>28660.8</v>
      </c>
      <c r="E57" s="270">
        <v>15351.96</v>
      </c>
      <c r="F57" s="270">
        <v>0</v>
      </c>
      <c r="G57" s="270">
        <v>0</v>
      </c>
      <c r="H57" s="270">
        <v>0</v>
      </c>
      <c r="I57" s="270">
        <v>0</v>
      </c>
      <c r="J57" s="270">
        <v>15351.96</v>
      </c>
    </row>
    <row r="58" spans="1:10" ht="12.75">
      <c r="A58" s="268" t="s">
        <v>578</v>
      </c>
      <c r="B58" s="273" t="s">
        <v>546</v>
      </c>
      <c r="C58" s="270">
        <v>14818.62</v>
      </c>
      <c r="D58" s="270">
        <v>15456</v>
      </c>
      <c r="E58" s="270">
        <v>0</v>
      </c>
      <c r="F58" s="270">
        <v>0</v>
      </c>
      <c r="G58" s="270">
        <v>-92</v>
      </c>
      <c r="H58" s="270">
        <v>0</v>
      </c>
      <c r="I58" s="270">
        <v>0</v>
      </c>
      <c r="J58" s="270">
        <v>-92</v>
      </c>
    </row>
    <row r="59" spans="1:10" ht="12.75">
      <c r="A59" s="268" t="s">
        <v>578</v>
      </c>
      <c r="B59" s="273" t="s">
        <v>546</v>
      </c>
      <c r="C59" s="270">
        <v>12645.07</v>
      </c>
      <c r="D59" s="270">
        <v>28224</v>
      </c>
      <c r="E59" s="270">
        <v>15578.93</v>
      </c>
      <c r="F59" s="270">
        <v>0</v>
      </c>
      <c r="G59" s="270">
        <v>0</v>
      </c>
      <c r="H59" s="270">
        <v>0</v>
      </c>
      <c r="I59" s="270">
        <v>0</v>
      </c>
      <c r="J59" s="270">
        <v>15578.93</v>
      </c>
    </row>
    <row r="60" spans="1:10" ht="12.75">
      <c r="A60" s="268" t="s">
        <v>578</v>
      </c>
      <c r="B60" s="273" t="s">
        <v>547</v>
      </c>
      <c r="C60" s="270">
        <v>38781.48</v>
      </c>
      <c r="D60" s="270">
        <v>40992</v>
      </c>
      <c r="E60" s="270">
        <v>0</v>
      </c>
      <c r="F60" s="270">
        <v>0</v>
      </c>
      <c r="G60" s="270">
        <v>-732</v>
      </c>
      <c r="H60" s="270">
        <v>0</v>
      </c>
      <c r="I60" s="270">
        <v>0</v>
      </c>
      <c r="J60" s="270">
        <v>-732</v>
      </c>
    </row>
    <row r="61" spans="1:10" ht="12.75">
      <c r="A61" s="268" t="s">
        <v>578</v>
      </c>
      <c r="B61" s="273" t="s">
        <v>547</v>
      </c>
      <c r="C61" s="270">
        <v>12700.76</v>
      </c>
      <c r="D61" s="270">
        <v>28224</v>
      </c>
      <c r="E61" s="270">
        <v>15523.24</v>
      </c>
      <c r="F61" s="270">
        <v>0</v>
      </c>
      <c r="G61" s="270">
        <v>0</v>
      </c>
      <c r="H61" s="270">
        <v>0</v>
      </c>
      <c r="I61" s="270">
        <v>0</v>
      </c>
      <c r="J61" s="270">
        <v>15523.24</v>
      </c>
    </row>
    <row r="62" spans="1:10" ht="12.75">
      <c r="A62" s="268" t="s">
        <v>578</v>
      </c>
      <c r="B62" s="273" t="s">
        <v>548</v>
      </c>
      <c r="C62" s="270">
        <v>3542.76</v>
      </c>
      <c r="D62" s="270">
        <v>3780</v>
      </c>
      <c r="E62" s="270">
        <v>0</v>
      </c>
      <c r="F62" s="270">
        <v>0</v>
      </c>
      <c r="G62" s="270">
        <v>0</v>
      </c>
      <c r="H62" s="270">
        <v>0</v>
      </c>
      <c r="I62" s="270">
        <v>0</v>
      </c>
      <c r="J62" s="270">
        <v>0</v>
      </c>
    </row>
    <row r="63" spans="1:10" ht="12.75">
      <c r="A63" s="268" t="s">
        <v>578</v>
      </c>
      <c r="B63" s="273" t="s">
        <v>548</v>
      </c>
      <c r="C63" s="270">
        <v>20353.83</v>
      </c>
      <c r="D63" s="270">
        <v>43092</v>
      </c>
      <c r="E63" s="270">
        <v>22738.17</v>
      </c>
      <c r="F63" s="270">
        <v>0</v>
      </c>
      <c r="G63" s="270">
        <v>0</v>
      </c>
      <c r="H63" s="270">
        <v>0</v>
      </c>
      <c r="I63" s="270">
        <v>0</v>
      </c>
      <c r="J63" s="270">
        <v>22738.17</v>
      </c>
    </row>
    <row r="64" spans="1:10" ht="12.75">
      <c r="A64" s="268" t="s">
        <v>578</v>
      </c>
      <c r="B64" s="273" t="s">
        <v>549</v>
      </c>
      <c r="C64" s="270">
        <v>21266.06</v>
      </c>
      <c r="D64" s="270">
        <v>38322.02</v>
      </c>
      <c r="E64" s="270">
        <v>0</v>
      </c>
      <c r="F64" s="270">
        <v>0</v>
      </c>
      <c r="G64" s="270">
        <v>-905.98</v>
      </c>
      <c r="H64" s="270">
        <v>0</v>
      </c>
      <c r="I64" s="270">
        <v>0</v>
      </c>
      <c r="J64" s="270">
        <v>-905.98</v>
      </c>
    </row>
    <row r="65" spans="1:10" ht="12.75">
      <c r="A65" s="268" t="s">
        <v>578</v>
      </c>
      <c r="B65" s="273" t="s">
        <v>549</v>
      </c>
      <c r="C65" s="270">
        <v>31074.09</v>
      </c>
      <c r="D65" s="270">
        <v>49236</v>
      </c>
      <c r="E65" s="270">
        <v>18161.91</v>
      </c>
      <c r="F65" s="270">
        <v>0</v>
      </c>
      <c r="G65" s="270">
        <v>0</v>
      </c>
      <c r="H65" s="270">
        <v>0</v>
      </c>
      <c r="I65" s="270">
        <v>0</v>
      </c>
      <c r="J65" s="270">
        <v>18161.91</v>
      </c>
    </row>
    <row r="66" spans="1:10" ht="12.75">
      <c r="A66" s="268" t="s">
        <v>578</v>
      </c>
      <c r="B66" s="273" t="s">
        <v>550</v>
      </c>
      <c r="C66" s="270">
        <v>83714.37</v>
      </c>
      <c r="D66" s="270">
        <v>132768</v>
      </c>
      <c r="E66" s="270">
        <v>0</v>
      </c>
      <c r="F66" s="270">
        <v>0</v>
      </c>
      <c r="G66" s="270">
        <v>-3232</v>
      </c>
      <c r="H66" s="270">
        <v>0</v>
      </c>
      <c r="I66" s="270">
        <v>0</v>
      </c>
      <c r="J66" s="270">
        <v>-3232</v>
      </c>
    </row>
    <row r="67" spans="1:10" ht="12.75">
      <c r="A67" s="268" t="s">
        <v>578</v>
      </c>
      <c r="B67" s="273" t="s">
        <v>550</v>
      </c>
      <c r="C67" s="270">
        <v>17300.71</v>
      </c>
      <c r="D67" s="270">
        <v>35266.5</v>
      </c>
      <c r="E67" s="270">
        <v>17965.79</v>
      </c>
      <c r="F67" s="270">
        <v>0</v>
      </c>
      <c r="G67" s="270">
        <v>0</v>
      </c>
      <c r="H67" s="270">
        <v>0</v>
      </c>
      <c r="I67" s="270">
        <v>0</v>
      </c>
      <c r="J67" s="270">
        <v>17965.79</v>
      </c>
    </row>
    <row r="68" spans="1:10" ht="12.75">
      <c r="A68" s="268" t="s">
        <v>578</v>
      </c>
      <c r="B68" s="273" t="s">
        <v>551</v>
      </c>
      <c r="C68" s="270">
        <v>26403.45</v>
      </c>
      <c r="D68" s="270">
        <v>35420</v>
      </c>
      <c r="E68" s="270">
        <v>0</v>
      </c>
      <c r="F68" s="270">
        <v>0</v>
      </c>
      <c r="G68" s="270">
        <v>220</v>
      </c>
      <c r="H68" s="270">
        <v>0</v>
      </c>
      <c r="I68" s="270">
        <v>0</v>
      </c>
      <c r="J68" s="270">
        <v>220</v>
      </c>
    </row>
    <row r="69" spans="1:10" ht="12.75">
      <c r="A69" s="268" t="s">
        <v>578</v>
      </c>
      <c r="B69" s="273" t="s">
        <v>552</v>
      </c>
      <c r="C69" s="270">
        <v>14527.11</v>
      </c>
      <c r="D69" s="270">
        <v>14547.62</v>
      </c>
      <c r="E69" s="270">
        <v>0</v>
      </c>
      <c r="F69" s="270">
        <v>0</v>
      </c>
      <c r="G69" s="270">
        <v>5.56</v>
      </c>
      <c r="H69" s="270">
        <v>0</v>
      </c>
      <c r="I69" s="270">
        <v>0</v>
      </c>
      <c r="J69" s="270">
        <v>5.56</v>
      </c>
    </row>
    <row r="70" spans="1:10" ht="12.75">
      <c r="A70" s="268" t="s">
        <v>578</v>
      </c>
      <c r="B70" s="274" t="s">
        <v>553</v>
      </c>
      <c r="C70" s="270">
        <v>7589.52</v>
      </c>
      <c r="D70" s="270">
        <v>9133.2</v>
      </c>
      <c r="E70" s="270">
        <v>0</v>
      </c>
      <c r="F70" s="270"/>
      <c r="G70" s="270">
        <v>-200.4</v>
      </c>
      <c r="H70" s="270"/>
      <c r="I70" s="270"/>
      <c r="J70" s="270">
        <v>-200.4</v>
      </c>
    </row>
    <row r="71" spans="1:10" ht="12.75">
      <c r="A71" s="268"/>
      <c r="B71" s="274"/>
      <c r="C71" s="271">
        <f aca="true" t="shared" si="1" ref="C71:J71">SUM(C55:C70)</f>
        <v>344824.86</v>
      </c>
      <c r="D71" s="271">
        <f t="shared" si="1"/>
        <v>533526.6599999999</v>
      </c>
      <c r="E71" s="271">
        <f t="shared" si="1"/>
        <v>106998.66</v>
      </c>
      <c r="F71" s="271">
        <f t="shared" si="1"/>
        <v>0</v>
      </c>
      <c r="G71" s="271">
        <f t="shared" si="1"/>
        <v>-4888.179999999999</v>
      </c>
      <c r="H71" s="271">
        <f t="shared" si="1"/>
        <v>0</v>
      </c>
      <c r="I71" s="271">
        <f t="shared" si="1"/>
        <v>0</v>
      </c>
      <c r="J71" s="271">
        <f t="shared" si="1"/>
        <v>102110.48000000001</v>
      </c>
    </row>
    <row r="72" spans="1:10" ht="12.75">
      <c r="A72" s="275" t="s">
        <v>581</v>
      </c>
      <c r="B72" s="276"/>
      <c r="C72" s="270"/>
      <c r="D72" s="270"/>
      <c r="E72" s="270"/>
      <c r="F72" s="270"/>
      <c r="G72" s="270"/>
      <c r="H72" s="270"/>
      <c r="I72" s="270"/>
      <c r="J72" s="270"/>
    </row>
    <row r="73" spans="1:10" ht="12.75">
      <c r="A73" s="449" t="s">
        <v>582</v>
      </c>
      <c r="B73" s="450"/>
      <c r="C73" s="270"/>
      <c r="D73" s="270"/>
      <c r="E73" s="270"/>
      <c r="F73" s="270"/>
      <c r="G73" s="270"/>
      <c r="H73" s="270"/>
      <c r="I73" s="270"/>
      <c r="J73" s="270"/>
    </row>
    <row r="74" spans="1:10" ht="12.75">
      <c r="A74" s="277" t="s">
        <v>583</v>
      </c>
      <c r="B74" s="278"/>
      <c r="C74" s="270"/>
      <c r="D74" s="270"/>
      <c r="E74" s="270"/>
      <c r="F74" s="270"/>
      <c r="G74" s="270"/>
      <c r="H74" s="270"/>
      <c r="I74" s="270"/>
      <c r="J74" s="270"/>
    </row>
    <row r="75" spans="1:10" ht="12.75">
      <c r="A75" s="451" t="s">
        <v>584</v>
      </c>
      <c r="B75" s="452"/>
      <c r="C75" s="279">
        <f>C71+C54+C45</f>
        <v>1279854.7799999998</v>
      </c>
      <c r="D75" s="279">
        <f>D71+D54+D45</f>
        <v>844080.01</v>
      </c>
      <c r="E75" s="279">
        <f>E54+E71+E45</f>
        <v>-165236.58000000002</v>
      </c>
      <c r="F75" s="279">
        <v>0</v>
      </c>
      <c r="G75" s="279">
        <f>G71+G54+G45</f>
        <v>-4368.009999999999</v>
      </c>
      <c r="H75" s="279">
        <v>0</v>
      </c>
      <c r="I75" s="279">
        <v>0</v>
      </c>
      <c r="J75" s="279">
        <f>J71+J54+J45</f>
        <v>-169604.59000000003</v>
      </c>
    </row>
    <row r="76" spans="1:10" ht="12.75">
      <c r="A76" s="447" t="s">
        <v>577</v>
      </c>
      <c r="B76" s="448"/>
      <c r="C76" s="267"/>
      <c r="D76" s="267"/>
      <c r="E76" s="267"/>
      <c r="F76" s="267"/>
      <c r="G76" s="267"/>
      <c r="H76" s="267"/>
      <c r="I76" s="267"/>
      <c r="J76" s="267"/>
    </row>
    <row r="77" spans="1:10" ht="12.75">
      <c r="A77" s="268" t="s">
        <v>585</v>
      </c>
      <c r="B77" s="269" t="s">
        <v>471</v>
      </c>
      <c r="C77" s="270">
        <v>4500</v>
      </c>
      <c r="D77" s="270">
        <v>0</v>
      </c>
      <c r="E77" s="270">
        <v>0</v>
      </c>
      <c r="F77" s="270">
        <v>0</v>
      </c>
      <c r="G77" s="270">
        <v>0</v>
      </c>
      <c r="H77" s="270">
        <v>0</v>
      </c>
      <c r="I77" s="270">
        <v>0</v>
      </c>
      <c r="J77" s="270">
        <v>0</v>
      </c>
    </row>
    <row r="78" spans="1:10" ht="12.75">
      <c r="A78" s="268" t="s">
        <v>585</v>
      </c>
      <c r="B78" s="269" t="s">
        <v>471</v>
      </c>
      <c r="C78" s="270">
        <v>32679.87</v>
      </c>
      <c r="D78" s="270">
        <v>0</v>
      </c>
      <c r="E78" s="270">
        <v>-32679.87</v>
      </c>
      <c r="F78" s="270">
        <v>0</v>
      </c>
      <c r="G78" s="270">
        <v>0</v>
      </c>
      <c r="H78" s="270">
        <v>0</v>
      </c>
      <c r="I78" s="270">
        <v>0</v>
      </c>
      <c r="J78" s="270">
        <v>-32679.87</v>
      </c>
    </row>
    <row r="79" spans="1:10" ht="12.75">
      <c r="A79" s="268" t="s">
        <v>585</v>
      </c>
      <c r="B79" s="269" t="s">
        <v>474</v>
      </c>
      <c r="C79" s="270">
        <v>852.89</v>
      </c>
      <c r="D79" s="270">
        <v>2285.5</v>
      </c>
      <c r="E79" s="270">
        <v>1432.61</v>
      </c>
      <c r="F79" s="270">
        <v>0</v>
      </c>
      <c r="G79" s="270">
        <v>0</v>
      </c>
      <c r="H79" s="270">
        <v>0</v>
      </c>
      <c r="I79" s="270">
        <v>0</v>
      </c>
      <c r="J79" s="270">
        <v>1432.61</v>
      </c>
    </row>
    <row r="80" spans="1:10" ht="12.75">
      <c r="A80" s="268" t="s">
        <v>585</v>
      </c>
      <c r="B80" s="269" t="s">
        <v>476</v>
      </c>
      <c r="C80" s="270">
        <v>49302.12</v>
      </c>
      <c r="D80" s="270">
        <v>6993.6</v>
      </c>
      <c r="E80" s="270">
        <v>0</v>
      </c>
      <c r="F80" s="270">
        <v>0</v>
      </c>
      <c r="G80" s="270">
        <v>0</v>
      </c>
      <c r="H80" s="270">
        <v>0</v>
      </c>
      <c r="I80" s="270">
        <v>0</v>
      </c>
      <c r="J80" s="270">
        <v>0</v>
      </c>
    </row>
    <row r="81" spans="1:10" ht="12.75">
      <c r="A81" s="268" t="s">
        <v>585</v>
      </c>
      <c r="B81" s="269" t="s">
        <v>478</v>
      </c>
      <c r="C81" s="270">
        <v>60663.12</v>
      </c>
      <c r="D81" s="270">
        <v>4984.8</v>
      </c>
      <c r="E81" s="270">
        <v>0</v>
      </c>
      <c r="F81" s="270">
        <v>0</v>
      </c>
      <c r="G81" s="270">
        <v>498.48</v>
      </c>
      <c r="H81" s="270">
        <v>0</v>
      </c>
      <c r="I81" s="270">
        <v>0</v>
      </c>
      <c r="J81" s="270">
        <v>498.48</v>
      </c>
    </row>
    <row r="82" spans="1:10" ht="12.75">
      <c r="A82" s="268" t="s">
        <v>585</v>
      </c>
      <c r="B82" s="269" t="s">
        <v>478</v>
      </c>
      <c r="C82" s="270">
        <v>6394.47</v>
      </c>
      <c r="D82" s="270">
        <v>937.8</v>
      </c>
      <c r="E82" s="270">
        <v>-5456.67</v>
      </c>
      <c r="F82" s="270">
        <v>0</v>
      </c>
      <c r="G82" s="270">
        <v>0</v>
      </c>
      <c r="H82" s="270">
        <v>0</v>
      </c>
      <c r="I82" s="270">
        <v>0</v>
      </c>
      <c r="J82" s="270">
        <v>-5456.67</v>
      </c>
    </row>
    <row r="83" spans="1:10" ht="12.75">
      <c r="A83" s="268" t="s">
        <v>585</v>
      </c>
      <c r="B83" s="269" t="s">
        <v>480</v>
      </c>
      <c r="C83" s="270">
        <v>24016.8</v>
      </c>
      <c r="D83" s="270">
        <v>2012.54</v>
      </c>
      <c r="E83" s="270">
        <v>0</v>
      </c>
      <c r="F83" s="270">
        <v>0</v>
      </c>
      <c r="G83" s="270">
        <v>330.18</v>
      </c>
      <c r="H83" s="270">
        <v>0</v>
      </c>
      <c r="I83" s="270">
        <v>0</v>
      </c>
      <c r="J83" s="270">
        <v>330.18</v>
      </c>
    </row>
    <row r="84" spans="1:10" ht="12.75">
      <c r="A84" s="268" t="s">
        <v>585</v>
      </c>
      <c r="B84" s="269" t="s">
        <v>482</v>
      </c>
      <c r="C84" s="270">
        <v>46768.75</v>
      </c>
      <c r="D84" s="270">
        <v>4696.85</v>
      </c>
      <c r="E84" s="270">
        <v>0</v>
      </c>
      <c r="F84" s="270">
        <v>0</v>
      </c>
      <c r="G84" s="270">
        <v>-335.49</v>
      </c>
      <c r="H84" s="270">
        <v>0</v>
      </c>
      <c r="I84" s="270">
        <v>0</v>
      </c>
      <c r="J84" s="270">
        <v>-335.49</v>
      </c>
    </row>
    <row r="85" spans="1:10" ht="12.75">
      <c r="A85" s="268" t="s">
        <v>585</v>
      </c>
      <c r="B85" s="269" t="s">
        <v>482</v>
      </c>
      <c r="C85" s="270">
        <v>1587.8</v>
      </c>
      <c r="D85" s="270">
        <v>263.03</v>
      </c>
      <c r="E85" s="270">
        <v>-1324.77</v>
      </c>
      <c r="F85" s="270">
        <v>0</v>
      </c>
      <c r="G85" s="270">
        <v>0</v>
      </c>
      <c r="H85" s="270">
        <v>0</v>
      </c>
      <c r="I85" s="270">
        <v>0</v>
      </c>
      <c r="J85" s="270">
        <v>-1324.77</v>
      </c>
    </row>
    <row r="86" spans="1:10" ht="12.75">
      <c r="A86" s="268" t="s">
        <v>585</v>
      </c>
      <c r="B86" s="269" t="s">
        <v>484</v>
      </c>
      <c r="C86" s="270">
        <v>28692.21</v>
      </c>
      <c r="D86" s="270">
        <v>6053.7</v>
      </c>
      <c r="E86" s="270">
        <v>0</v>
      </c>
      <c r="F86" s="270">
        <v>0</v>
      </c>
      <c r="G86" s="270">
        <v>-825.5</v>
      </c>
      <c r="H86" s="270">
        <v>0</v>
      </c>
      <c r="I86" s="270">
        <v>0</v>
      </c>
      <c r="J86" s="270">
        <v>-825.5</v>
      </c>
    </row>
    <row r="87" spans="1:10" ht="12.75">
      <c r="A87" s="268" t="s">
        <v>585</v>
      </c>
      <c r="B87" s="269" t="s">
        <v>484</v>
      </c>
      <c r="C87" s="270">
        <v>1055.25</v>
      </c>
      <c r="D87" s="270">
        <v>352</v>
      </c>
      <c r="E87" s="270">
        <v>-703.25</v>
      </c>
      <c r="F87" s="270">
        <v>0</v>
      </c>
      <c r="G87" s="270">
        <v>0</v>
      </c>
      <c r="H87" s="270">
        <v>0</v>
      </c>
      <c r="I87" s="270">
        <v>0</v>
      </c>
      <c r="J87" s="270">
        <v>-703.25</v>
      </c>
    </row>
    <row r="88" spans="1:10" ht="12.75">
      <c r="A88" s="268" t="s">
        <v>585</v>
      </c>
      <c r="B88" s="269" t="s">
        <v>486</v>
      </c>
      <c r="C88" s="270">
        <v>7780</v>
      </c>
      <c r="D88" s="270">
        <v>2600</v>
      </c>
      <c r="E88" s="270">
        <v>0</v>
      </c>
      <c r="F88" s="270">
        <v>0</v>
      </c>
      <c r="G88" s="270">
        <v>-315</v>
      </c>
      <c r="H88" s="270">
        <v>0</v>
      </c>
      <c r="I88" s="270">
        <v>0</v>
      </c>
      <c r="J88" s="270">
        <v>-315</v>
      </c>
    </row>
    <row r="89" spans="1:10" ht="12.75">
      <c r="A89" s="268" t="s">
        <v>585</v>
      </c>
      <c r="B89" s="269" t="s">
        <v>486</v>
      </c>
      <c r="C89" s="270">
        <v>13684.76</v>
      </c>
      <c r="D89" s="270">
        <v>3772.86</v>
      </c>
      <c r="E89" s="270">
        <v>-9911.9</v>
      </c>
      <c r="F89" s="270">
        <v>0</v>
      </c>
      <c r="G89" s="270">
        <v>0</v>
      </c>
      <c r="H89" s="270">
        <v>0</v>
      </c>
      <c r="I89" s="270">
        <v>0</v>
      </c>
      <c r="J89" s="270">
        <v>-9911.9</v>
      </c>
    </row>
    <row r="90" spans="1:10" ht="12.75">
      <c r="A90" s="268" t="s">
        <v>585</v>
      </c>
      <c r="B90" s="269" t="s">
        <v>488</v>
      </c>
      <c r="C90" s="270">
        <v>22656.3</v>
      </c>
      <c r="D90" s="270">
        <v>3797.47</v>
      </c>
      <c r="E90" s="270">
        <v>0</v>
      </c>
      <c r="F90" s="270">
        <v>0</v>
      </c>
      <c r="G90" s="270">
        <v>-949.37</v>
      </c>
      <c r="H90" s="270">
        <v>0</v>
      </c>
      <c r="I90" s="270">
        <v>0</v>
      </c>
      <c r="J90" s="270">
        <v>-949.37</v>
      </c>
    </row>
    <row r="91" spans="1:10" ht="12.75">
      <c r="A91" s="268" t="s">
        <v>585</v>
      </c>
      <c r="B91" s="269" t="s">
        <v>488</v>
      </c>
      <c r="C91" s="270">
        <v>1618.05</v>
      </c>
      <c r="D91" s="270">
        <v>336</v>
      </c>
      <c r="E91" s="270">
        <v>-1282.05</v>
      </c>
      <c r="F91" s="270">
        <v>0</v>
      </c>
      <c r="G91" s="270">
        <v>0</v>
      </c>
      <c r="H91" s="270">
        <v>0</v>
      </c>
      <c r="I91" s="270">
        <v>0</v>
      </c>
      <c r="J91" s="270">
        <v>-1282.05</v>
      </c>
    </row>
    <row r="92" spans="1:10" ht="12.75">
      <c r="A92" s="268" t="s">
        <v>585</v>
      </c>
      <c r="B92" s="269" t="s">
        <v>490</v>
      </c>
      <c r="C92" s="270">
        <v>11744</v>
      </c>
      <c r="D92" s="270">
        <v>3900</v>
      </c>
      <c r="E92" s="270">
        <v>0</v>
      </c>
      <c r="F92" s="270">
        <v>0</v>
      </c>
      <c r="G92" s="270">
        <v>-800.8</v>
      </c>
      <c r="H92" s="270">
        <v>0</v>
      </c>
      <c r="I92" s="270">
        <v>0</v>
      </c>
      <c r="J92" s="270">
        <v>-800.8</v>
      </c>
    </row>
    <row r="93" spans="1:10" ht="12.75">
      <c r="A93" s="268" t="s">
        <v>585</v>
      </c>
      <c r="B93" s="269" t="s">
        <v>490</v>
      </c>
      <c r="C93" s="270">
        <v>4586.95</v>
      </c>
      <c r="D93" s="270">
        <v>1577.4</v>
      </c>
      <c r="E93" s="270">
        <v>-3009.55</v>
      </c>
      <c r="F93" s="270">
        <v>0</v>
      </c>
      <c r="G93" s="270">
        <v>0</v>
      </c>
      <c r="H93" s="270">
        <v>0</v>
      </c>
      <c r="I93" s="270">
        <v>0</v>
      </c>
      <c r="J93" s="270">
        <v>-3009.55</v>
      </c>
    </row>
    <row r="94" spans="1:10" ht="12.75">
      <c r="A94" s="268" t="s">
        <v>585</v>
      </c>
      <c r="B94" s="269" t="s">
        <v>492</v>
      </c>
      <c r="C94" s="270">
        <v>1407</v>
      </c>
      <c r="D94" s="270">
        <v>780</v>
      </c>
      <c r="E94" s="270">
        <v>-627</v>
      </c>
      <c r="F94" s="270">
        <v>0</v>
      </c>
      <c r="G94" s="270">
        <v>0</v>
      </c>
      <c r="H94" s="270">
        <v>0</v>
      </c>
      <c r="I94" s="270">
        <v>0</v>
      </c>
      <c r="J94" s="270">
        <v>-627</v>
      </c>
    </row>
    <row r="95" spans="1:10" ht="12.75">
      <c r="A95" s="268" t="s">
        <v>585</v>
      </c>
      <c r="B95" s="269" t="s">
        <v>494</v>
      </c>
      <c r="C95" s="270">
        <v>32854.92</v>
      </c>
      <c r="D95" s="270">
        <v>10519</v>
      </c>
      <c r="E95" s="270">
        <v>-22335.92</v>
      </c>
      <c r="F95" s="270">
        <v>0</v>
      </c>
      <c r="G95" s="270">
        <v>0</v>
      </c>
      <c r="H95" s="270">
        <v>0</v>
      </c>
      <c r="I95" s="270">
        <v>0</v>
      </c>
      <c r="J95" s="270">
        <v>-22335.92</v>
      </c>
    </row>
    <row r="96" spans="1:10" ht="12.75">
      <c r="A96" s="268" t="s">
        <v>585</v>
      </c>
      <c r="B96" s="269" t="s">
        <v>496</v>
      </c>
      <c r="C96" s="270">
        <v>2579.12</v>
      </c>
      <c r="D96" s="270">
        <v>1320</v>
      </c>
      <c r="E96" s="270">
        <v>0</v>
      </c>
      <c r="F96" s="270">
        <v>0</v>
      </c>
      <c r="G96" s="270">
        <v>0</v>
      </c>
      <c r="H96" s="270">
        <v>0</v>
      </c>
      <c r="I96" s="270">
        <v>0</v>
      </c>
      <c r="J96" s="270">
        <v>0</v>
      </c>
    </row>
    <row r="97" spans="1:10" ht="12.75">
      <c r="A97" s="268" t="s">
        <v>585</v>
      </c>
      <c r="B97" s="269" t="s">
        <v>498</v>
      </c>
      <c r="C97" s="270">
        <v>32486.1</v>
      </c>
      <c r="D97" s="270">
        <v>8119.91</v>
      </c>
      <c r="E97" s="270">
        <v>0</v>
      </c>
      <c r="F97" s="270">
        <v>0</v>
      </c>
      <c r="G97" s="270">
        <v>965.61</v>
      </c>
      <c r="H97" s="270">
        <v>0</v>
      </c>
      <c r="I97" s="270">
        <v>0</v>
      </c>
      <c r="J97" s="270">
        <v>965.61</v>
      </c>
    </row>
    <row r="98" spans="1:10" ht="12.75">
      <c r="A98" s="268" t="s">
        <v>585</v>
      </c>
      <c r="B98" s="269" t="s">
        <v>500</v>
      </c>
      <c r="C98" s="270">
        <v>52617.79</v>
      </c>
      <c r="D98" s="270">
        <v>18921</v>
      </c>
      <c r="E98" s="270">
        <v>-33696.79</v>
      </c>
      <c r="F98" s="270">
        <v>0</v>
      </c>
      <c r="G98" s="270">
        <v>0</v>
      </c>
      <c r="H98" s="270">
        <v>0</v>
      </c>
      <c r="I98" s="270">
        <v>0</v>
      </c>
      <c r="J98" s="270">
        <v>-33696.79</v>
      </c>
    </row>
    <row r="99" spans="1:10" ht="12.75">
      <c r="A99" s="268" t="s">
        <v>585</v>
      </c>
      <c r="B99" s="269" t="s">
        <v>502</v>
      </c>
      <c r="C99" s="270">
        <v>158730</v>
      </c>
      <c r="D99" s="270">
        <v>80952.3</v>
      </c>
      <c r="E99" s="270">
        <v>0</v>
      </c>
      <c r="F99" s="270">
        <v>0</v>
      </c>
      <c r="G99" s="270">
        <v>1746.03</v>
      </c>
      <c r="H99" s="270">
        <v>0</v>
      </c>
      <c r="I99" s="270">
        <v>0</v>
      </c>
      <c r="J99" s="270">
        <v>1746.03</v>
      </c>
    </row>
    <row r="100" spans="1:10" ht="12.75">
      <c r="A100" s="268" t="s">
        <v>585</v>
      </c>
      <c r="B100" s="269" t="s">
        <v>502</v>
      </c>
      <c r="C100" s="270">
        <v>141593</v>
      </c>
      <c r="D100" s="270">
        <v>72212.43</v>
      </c>
      <c r="E100" s="270">
        <v>-69380.57</v>
      </c>
      <c r="F100" s="270">
        <v>0</v>
      </c>
      <c r="G100" s="270">
        <v>0</v>
      </c>
      <c r="H100" s="270">
        <v>0</v>
      </c>
      <c r="I100" s="270">
        <v>0</v>
      </c>
      <c r="J100" s="270">
        <v>-69380.57</v>
      </c>
    </row>
    <row r="101" spans="1:10" ht="12.75">
      <c r="A101" s="268" t="s">
        <v>585</v>
      </c>
      <c r="B101" s="269" t="s">
        <v>504</v>
      </c>
      <c r="C101" s="270">
        <v>19473.43</v>
      </c>
      <c r="D101" s="270">
        <v>1553.2</v>
      </c>
      <c r="E101" s="270">
        <v>0</v>
      </c>
      <c r="F101" s="270">
        <v>0</v>
      </c>
      <c r="G101" s="270">
        <v>-151.54</v>
      </c>
      <c r="H101" s="270">
        <v>0</v>
      </c>
      <c r="I101" s="270">
        <v>0</v>
      </c>
      <c r="J101" s="270">
        <v>-151.54</v>
      </c>
    </row>
    <row r="102" spans="1:10" ht="12.75">
      <c r="A102" s="268" t="s">
        <v>585</v>
      </c>
      <c r="B102" s="269" t="s">
        <v>506</v>
      </c>
      <c r="C102" s="270">
        <v>4410.5</v>
      </c>
      <c r="D102" s="270">
        <v>161.14</v>
      </c>
      <c r="E102" s="270">
        <v>0</v>
      </c>
      <c r="F102" s="270">
        <v>0</v>
      </c>
      <c r="G102" s="270">
        <v>-83.04</v>
      </c>
      <c r="H102" s="270">
        <v>0</v>
      </c>
      <c r="I102" s="270">
        <v>0</v>
      </c>
      <c r="J102" s="270">
        <v>-83.04</v>
      </c>
    </row>
    <row r="103" spans="1:10" ht="12.75">
      <c r="A103" s="268" t="s">
        <v>585</v>
      </c>
      <c r="B103" s="269" t="s">
        <v>506</v>
      </c>
      <c r="C103" s="270">
        <v>7469.99</v>
      </c>
      <c r="D103" s="270">
        <v>208.26</v>
      </c>
      <c r="E103" s="270">
        <v>-7261.73</v>
      </c>
      <c r="F103" s="270">
        <v>0</v>
      </c>
      <c r="G103" s="270">
        <v>0</v>
      </c>
      <c r="H103" s="270">
        <v>0</v>
      </c>
      <c r="I103" s="270">
        <v>0</v>
      </c>
      <c r="J103" s="270">
        <v>-7261.73</v>
      </c>
    </row>
    <row r="104" spans="1:10" ht="12.75">
      <c r="A104" s="268" t="s">
        <v>585</v>
      </c>
      <c r="B104" s="269" t="s">
        <v>508</v>
      </c>
      <c r="C104" s="270">
        <v>2365</v>
      </c>
      <c r="D104" s="270">
        <v>830</v>
      </c>
      <c r="E104" s="270">
        <v>0</v>
      </c>
      <c r="F104" s="270">
        <v>0</v>
      </c>
      <c r="G104" s="270">
        <v>-116</v>
      </c>
      <c r="H104" s="270">
        <v>0</v>
      </c>
      <c r="I104" s="270">
        <v>0</v>
      </c>
      <c r="J104" s="270">
        <v>-116</v>
      </c>
    </row>
    <row r="105" spans="1:10" ht="12.75">
      <c r="A105" s="268" t="s">
        <v>585</v>
      </c>
      <c r="B105" s="269" t="s">
        <v>508</v>
      </c>
      <c r="C105" s="270">
        <v>18599.6</v>
      </c>
      <c r="D105" s="270">
        <v>1985.03</v>
      </c>
      <c r="E105" s="270">
        <v>-16614.57</v>
      </c>
      <c r="F105" s="270">
        <v>0</v>
      </c>
      <c r="G105" s="270">
        <v>0</v>
      </c>
      <c r="H105" s="270">
        <v>0</v>
      </c>
      <c r="I105" s="270">
        <v>0</v>
      </c>
      <c r="J105" s="270">
        <v>-16614.57</v>
      </c>
    </row>
    <row r="106" spans="1:10" ht="12.75">
      <c r="A106" s="268" t="s">
        <v>585</v>
      </c>
      <c r="B106" s="269" t="s">
        <v>510</v>
      </c>
      <c r="C106" s="270">
        <v>2081.53</v>
      </c>
      <c r="D106" s="270">
        <v>1743.64</v>
      </c>
      <c r="E106" s="270">
        <v>-337.89</v>
      </c>
      <c r="F106" s="270">
        <v>0</v>
      </c>
      <c r="G106" s="270">
        <v>0</v>
      </c>
      <c r="H106" s="270">
        <v>0</v>
      </c>
      <c r="I106" s="270">
        <v>0</v>
      </c>
      <c r="J106" s="270">
        <v>-337.89</v>
      </c>
    </row>
    <row r="107" spans="1:10" ht="12.75">
      <c r="A107" s="268" t="s">
        <v>585</v>
      </c>
      <c r="B107" s="269" t="s">
        <v>512</v>
      </c>
      <c r="C107" s="270">
        <v>20092.46</v>
      </c>
      <c r="D107" s="270">
        <v>7192.52</v>
      </c>
      <c r="E107" s="270">
        <v>-12899.94</v>
      </c>
      <c r="F107" s="270">
        <v>0</v>
      </c>
      <c r="G107" s="270">
        <v>0</v>
      </c>
      <c r="H107" s="270">
        <v>0</v>
      </c>
      <c r="I107" s="270">
        <v>0</v>
      </c>
      <c r="J107" s="270">
        <v>-12899.94</v>
      </c>
    </row>
    <row r="108" spans="1:10" ht="12.75">
      <c r="A108" s="449" t="s">
        <v>579</v>
      </c>
      <c r="B108" s="450"/>
      <c r="C108" s="271"/>
      <c r="D108" s="271"/>
      <c r="E108" s="271"/>
      <c r="F108" s="271"/>
      <c r="G108" s="271"/>
      <c r="H108" s="271"/>
      <c r="I108" s="271"/>
      <c r="J108" s="271"/>
    </row>
    <row r="109" spans="1:10" ht="12.75">
      <c r="A109" s="447" t="s">
        <v>580</v>
      </c>
      <c r="B109" s="448"/>
      <c r="C109" s="272">
        <f>SUM(C77:C107)</f>
        <v>815343.7799999999</v>
      </c>
      <c r="D109" s="272">
        <f>SUM(D77:D107)</f>
        <v>251061.98000000004</v>
      </c>
      <c r="E109" s="272">
        <f>SUM(E77:E107)</f>
        <v>-216089.86000000004</v>
      </c>
      <c r="F109" s="272">
        <v>0</v>
      </c>
      <c r="G109" s="272">
        <f>SUM(G77:G107)</f>
        <v>-36.4399999999999</v>
      </c>
      <c r="H109" s="272">
        <v>0</v>
      </c>
      <c r="I109" s="272">
        <v>0</v>
      </c>
      <c r="J109" s="272">
        <f>SUM(J77:J107)</f>
        <v>-216126.30000000005</v>
      </c>
    </row>
    <row r="110" spans="1:10" ht="12.75">
      <c r="A110" s="268" t="s">
        <v>585</v>
      </c>
      <c r="B110" s="273" t="s">
        <v>515</v>
      </c>
      <c r="C110" s="271">
        <v>800</v>
      </c>
      <c r="D110" s="271">
        <v>580</v>
      </c>
      <c r="E110" s="271">
        <v>0</v>
      </c>
      <c r="F110" s="271">
        <v>0</v>
      </c>
      <c r="G110" s="271">
        <v>-50</v>
      </c>
      <c r="H110" s="271">
        <v>0</v>
      </c>
      <c r="I110" s="271">
        <v>0</v>
      </c>
      <c r="J110" s="271">
        <v>-50</v>
      </c>
    </row>
    <row r="111" spans="1:10" ht="12.75">
      <c r="A111" s="268" t="s">
        <v>585</v>
      </c>
      <c r="B111" s="273" t="s">
        <v>515</v>
      </c>
      <c r="C111" s="271">
        <v>26197.9</v>
      </c>
      <c r="D111" s="271">
        <v>6667.1</v>
      </c>
      <c r="E111" s="271">
        <v>-19530.8</v>
      </c>
      <c r="F111" s="271">
        <v>0</v>
      </c>
      <c r="G111" s="271">
        <v>0</v>
      </c>
      <c r="H111" s="271">
        <v>0</v>
      </c>
      <c r="I111" s="271">
        <v>0</v>
      </c>
      <c r="J111" s="271">
        <v>-19530.8</v>
      </c>
    </row>
    <row r="112" spans="1:10" ht="12.75">
      <c r="A112" s="268" t="s">
        <v>585</v>
      </c>
      <c r="B112" s="273" t="s">
        <v>517</v>
      </c>
      <c r="C112" s="271">
        <v>10090.5</v>
      </c>
      <c r="D112" s="271">
        <v>2800</v>
      </c>
      <c r="E112" s="271">
        <v>-7290.5</v>
      </c>
      <c r="F112" s="271">
        <v>0</v>
      </c>
      <c r="G112" s="271">
        <v>0</v>
      </c>
      <c r="H112" s="271">
        <v>0</v>
      </c>
      <c r="I112" s="271">
        <v>0</v>
      </c>
      <c r="J112" s="271">
        <v>-7290.5</v>
      </c>
    </row>
    <row r="113" spans="1:10" ht="12.75">
      <c r="A113" s="268" t="s">
        <v>585</v>
      </c>
      <c r="B113" s="273" t="s">
        <v>519</v>
      </c>
      <c r="C113" s="271">
        <v>10687.09</v>
      </c>
      <c r="D113" s="271">
        <v>5000.34</v>
      </c>
      <c r="E113" s="271">
        <v>-5686.75</v>
      </c>
      <c r="F113" s="271">
        <v>0</v>
      </c>
      <c r="G113" s="271">
        <v>0</v>
      </c>
      <c r="H113" s="271">
        <v>0</v>
      </c>
      <c r="I113" s="271">
        <v>0</v>
      </c>
      <c r="J113" s="271">
        <v>-5686.75</v>
      </c>
    </row>
    <row r="114" spans="1:10" ht="12.75">
      <c r="A114" s="268" t="s">
        <v>585</v>
      </c>
      <c r="B114" s="273" t="s">
        <v>521</v>
      </c>
      <c r="C114" s="271">
        <v>24660.54</v>
      </c>
      <c r="D114" s="271">
        <v>13162.83</v>
      </c>
      <c r="E114" s="271">
        <v>-11497.71</v>
      </c>
      <c r="F114" s="271">
        <v>0</v>
      </c>
      <c r="G114" s="271">
        <v>0</v>
      </c>
      <c r="H114" s="271">
        <v>0</v>
      </c>
      <c r="I114" s="271">
        <v>0</v>
      </c>
      <c r="J114" s="271">
        <v>-11497.71</v>
      </c>
    </row>
    <row r="115" spans="1:10" ht="12.75">
      <c r="A115" s="268" t="s">
        <v>585</v>
      </c>
      <c r="B115" s="273" t="s">
        <v>523</v>
      </c>
      <c r="C115" s="271">
        <v>15463.94</v>
      </c>
      <c r="D115" s="271">
        <v>6275.16</v>
      </c>
      <c r="E115" s="271">
        <v>-9188.78</v>
      </c>
      <c r="F115" s="271">
        <v>0</v>
      </c>
      <c r="G115" s="271">
        <v>0</v>
      </c>
      <c r="H115" s="271">
        <v>0</v>
      </c>
      <c r="I115" s="271">
        <v>0</v>
      </c>
      <c r="J115" s="271">
        <v>-9188.78</v>
      </c>
    </row>
    <row r="116" spans="1:10" ht="12.75">
      <c r="A116" s="268" t="s">
        <v>585</v>
      </c>
      <c r="B116" s="273" t="s">
        <v>525</v>
      </c>
      <c r="C116" s="271">
        <v>14876</v>
      </c>
      <c r="D116" s="271">
        <v>9337.08</v>
      </c>
      <c r="E116" s="271">
        <v>0</v>
      </c>
      <c r="F116" s="271">
        <v>0</v>
      </c>
      <c r="G116" s="271">
        <v>-1102.92</v>
      </c>
      <c r="H116" s="271">
        <v>0</v>
      </c>
      <c r="I116" s="271">
        <v>0</v>
      </c>
      <c r="J116" s="271">
        <v>-1102.92</v>
      </c>
    </row>
    <row r="117" spans="1:10" ht="12.75">
      <c r="A117" s="268" t="s">
        <v>585</v>
      </c>
      <c r="B117" s="273" t="s">
        <v>525</v>
      </c>
      <c r="C117" s="271">
        <v>16910.17</v>
      </c>
      <c r="D117" s="271">
        <v>11282.31</v>
      </c>
      <c r="E117" s="271">
        <v>-5627.86</v>
      </c>
      <c r="F117" s="271">
        <v>0</v>
      </c>
      <c r="G117" s="271">
        <v>0</v>
      </c>
      <c r="H117" s="271">
        <v>0</v>
      </c>
      <c r="I117" s="271">
        <v>0</v>
      </c>
      <c r="J117" s="271">
        <v>-5627.86</v>
      </c>
    </row>
    <row r="118" spans="1:10" ht="12.75">
      <c r="A118" s="447" t="s">
        <v>131</v>
      </c>
      <c r="B118" s="448"/>
      <c r="C118" s="272">
        <v>119686.14</v>
      </c>
      <c r="D118" s="272">
        <f>SUM(D110:D117)</f>
        <v>55104.82</v>
      </c>
      <c r="E118" s="272">
        <f>SUM(E110:E117)</f>
        <v>-58822.399999999994</v>
      </c>
      <c r="F118" s="272">
        <v>0</v>
      </c>
      <c r="G118" s="272">
        <f>SUM(G110:G117)</f>
        <v>-1152.92</v>
      </c>
      <c r="H118" s="272">
        <v>0</v>
      </c>
      <c r="I118" s="272">
        <v>0</v>
      </c>
      <c r="J118" s="272">
        <f>SUM(J110:J117)</f>
        <v>-59975.31999999999</v>
      </c>
    </row>
    <row r="119" spans="1:10" ht="12.75">
      <c r="A119" s="268" t="s">
        <v>585</v>
      </c>
      <c r="B119" s="273" t="s">
        <v>544</v>
      </c>
      <c r="C119" s="270">
        <v>14896.34</v>
      </c>
      <c r="D119" s="270">
        <v>16575</v>
      </c>
      <c r="E119" s="270">
        <v>1678.66</v>
      </c>
      <c r="F119" s="270">
        <v>0</v>
      </c>
      <c r="G119" s="270">
        <v>0</v>
      </c>
      <c r="H119" s="270">
        <v>0</v>
      </c>
      <c r="I119" s="270">
        <v>0</v>
      </c>
      <c r="J119" s="270">
        <v>1678.66</v>
      </c>
    </row>
    <row r="120" spans="1:10" ht="12.75">
      <c r="A120" s="268" t="s">
        <v>585</v>
      </c>
      <c r="B120" s="273" t="s">
        <v>545</v>
      </c>
      <c r="C120" s="270">
        <v>11901.85</v>
      </c>
      <c r="D120" s="270">
        <v>13699.82</v>
      </c>
      <c r="E120" s="270">
        <v>0</v>
      </c>
      <c r="F120" s="270">
        <v>0</v>
      </c>
      <c r="G120" s="270">
        <v>-81.06</v>
      </c>
      <c r="H120" s="270">
        <v>0</v>
      </c>
      <c r="I120" s="270">
        <v>0</v>
      </c>
      <c r="J120" s="270">
        <v>-81.06</v>
      </c>
    </row>
    <row r="121" spans="1:10" ht="12.75">
      <c r="A121" s="268" t="s">
        <v>585</v>
      </c>
      <c r="B121" s="273" t="s">
        <v>545</v>
      </c>
      <c r="C121" s="270">
        <v>13308.84</v>
      </c>
      <c r="D121" s="270">
        <v>28392</v>
      </c>
      <c r="E121" s="270">
        <v>15083.16</v>
      </c>
      <c r="F121" s="270">
        <v>0</v>
      </c>
      <c r="G121" s="270">
        <v>0</v>
      </c>
      <c r="H121" s="270">
        <v>0</v>
      </c>
      <c r="I121" s="270">
        <v>0</v>
      </c>
      <c r="J121" s="270">
        <v>15083.16</v>
      </c>
    </row>
    <row r="122" spans="1:10" ht="12.75">
      <c r="A122" s="268" t="s">
        <v>585</v>
      </c>
      <c r="B122" s="273" t="s">
        <v>546</v>
      </c>
      <c r="C122" s="270">
        <v>14818.62</v>
      </c>
      <c r="D122" s="270">
        <v>15437.6</v>
      </c>
      <c r="E122" s="270">
        <v>0</v>
      </c>
      <c r="F122" s="270">
        <v>0</v>
      </c>
      <c r="G122" s="270">
        <v>-110.4</v>
      </c>
      <c r="H122" s="270">
        <v>0</v>
      </c>
      <c r="I122" s="270">
        <v>0</v>
      </c>
      <c r="J122" s="270">
        <v>-110.4</v>
      </c>
    </row>
    <row r="123" spans="1:10" ht="12.75">
      <c r="A123" s="268" t="s">
        <v>585</v>
      </c>
      <c r="B123" s="273" t="s">
        <v>546</v>
      </c>
      <c r="C123" s="270">
        <v>12645.07</v>
      </c>
      <c r="D123" s="270">
        <v>28190.4</v>
      </c>
      <c r="E123" s="270">
        <v>15545.33</v>
      </c>
      <c r="F123" s="270">
        <v>0</v>
      </c>
      <c r="G123" s="270">
        <v>0</v>
      </c>
      <c r="H123" s="270">
        <v>0</v>
      </c>
      <c r="I123" s="270">
        <v>0</v>
      </c>
      <c r="J123" s="270">
        <v>15545.33</v>
      </c>
    </row>
    <row r="124" spans="1:10" ht="12.75">
      <c r="A124" s="268" t="s">
        <v>585</v>
      </c>
      <c r="B124" s="273" t="s">
        <v>547</v>
      </c>
      <c r="C124" s="270">
        <v>38781.48</v>
      </c>
      <c r="D124" s="270">
        <v>40961.5</v>
      </c>
      <c r="E124" s="270">
        <v>0</v>
      </c>
      <c r="F124" s="270">
        <v>0</v>
      </c>
      <c r="G124" s="270">
        <v>-762.5</v>
      </c>
      <c r="H124" s="270">
        <v>0</v>
      </c>
      <c r="I124" s="270">
        <v>0</v>
      </c>
      <c r="J124" s="270">
        <v>-762.5</v>
      </c>
    </row>
    <row r="125" spans="1:10" ht="12.75">
      <c r="A125" s="268" t="s">
        <v>585</v>
      </c>
      <c r="B125" s="273" t="s">
        <v>547</v>
      </c>
      <c r="C125" s="270">
        <v>12700.76</v>
      </c>
      <c r="D125" s="270">
        <v>28203</v>
      </c>
      <c r="E125" s="270">
        <v>15502.24</v>
      </c>
      <c r="F125" s="270">
        <v>0</v>
      </c>
      <c r="G125" s="270">
        <v>0</v>
      </c>
      <c r="H125" s="270">
        <v>0</v>
      </c>
      <c r="I125" s="270">
        <v>0</v>
      </c>
      <c r="J125" s="270">
        <v>15502.24</v>
      </c>
    </row>
    <row r="126" spans="1:10" ht="12.75">
      <c r="A126" s="268" t="s">
        <v>585</v>
      </c>
      <c r="B126" s="273" t="s">
        <v>548</v>
      </c>
      <c r="C126" s="270">
        <v>3542.76</v>
      </c>
      <c r="D126" s="270">
        <v>3600</v>
      </c>
      <c r="E126" s="270">
        <v>0</v>
      </c>
      <c r="F126" s="270">
        <v>0</v>
      </c>
      <c r="G126" s="270">
        <v>-180</v>
      </c>
      <c r="H126" s="270">
        <v>0</v>
      </c>
      <c r="I126" s="270">
        <v>0</v>
      </c>
      <c r="J126" s="270">
        <v>-180</v>
      </c>
    </row>
    <row r="127" spans="1:10" ht="12.75">
      <c r="A127" s="268" t="s">
        <v>585</v>
      </c>
      <c r="B127" s="273" t="s">
        <v>548</v>
      </c>
      <c r="C127" s="270">
        <v>20353.83</v>
      </c>
      <c r="D127" s="270">
        <v>41040</v>
      </c>
      <c r="E127" s="270">
        <v>20686.17</v>
      </c>
      <c r="F127" s="270">
        <v>0</v>
      </c>
      <c r="G127" s="270">
        <v>0</v>
      </c>
      <c r="H127" s="270">
        <v>0</v>
      </c>
      <c r="I127" s="270">
        <v>0</v>
      </c>
      <c r="J127" s="270">
        <v>20686.17</v>
      </c>
    </row>
    <row r="128" spans="1:10" ht="12.75">
      <c r="A128" s="268" t="s">
        <v>585</v>
      </c>
      <c r="B128" s="273" t="s">
        <v>549</v>
      </c>
      <c r="C128" s="270">
        <v>21266.06</v>
      </c>
      <c r="D128" s="270">
        <v>36659.5</v>
      </c>
      <c r="E128" s="270">
        <v>0</v>
      </c>
      <c r="F128" s="270">
        <v>0</v>
      </c>
      <c r="G128" s="270">
        <v>-2568.5</v>
      </c>
      <c r="H128" s="270">
        <v>0</v>
      </c>
      <c r="I128" s="270">
        <v>0</v>
      </c>
      <c r="J128" s="270">
        <v>-2568.5</v>
      </c>
    </row>
    <row r="129" spans="1:10" ht="12.75">
      <c r="A129" s="268" t="s">
        <v>585</v>
      </c>
      <c r="B129" s="273" t="s">
        <v>549</v>
      </c>
      <c r="C129" s="270">
        <v>31074.09</v>
      </c>
      <c r="D129" s="270">
        <v>47100</v>
      </c>
      <c r="E129" s="270">
        <v>16025.91</v>
      </c>
      <c r="F129" s="270">
        <v>0</v>
      </c>
      <c r="G129" s="270">
        <v>0</v>
      </c>
      <c r="H129" s="270">
        <v>0</v>
      </c>
      <c r="I129" s="270">
        <v>0</v>
      </c>
      <c r="J129" s="270">
        <v>16025.91</v>
      </c>
    </row>
    <row r="130" spans="1:10" ht="12.75">
      <c r="A130" s="268" t="s">
        <v>585</v>
      </c>
      <c r="B130" s="273" t="s">
        <v>550</v>
      </c>
      <c r="C130" s="270">
        <v>83714.37</v>
      </c>
      <c r="D130" s="270">
        <v>123200</v>
      </c>
      <c r="E130" s="270">
        <v>0</v>
      </c>
      <c r="F130" s="270">
        <v>0</v>
      </c>
      <c r="G130" s="270">
        <v>-12800</v>
      </c>
      <c r="H130" s="270">
        <v>0</v>
      </c>
      <c r="I130" s="270">
        <v>0</v>
      </c>
      <c r="J130" s="270">
        <v>-12800</v>
      </c>
    </row>
    <row r="131" spans="1:10" ht="12.75">
      <c r="A131" s="268" t="s">
        <v>585</v>
      </c>
      <c r="B131" s="273" t="s">
        <v>550</v>
      </c>
      <c r="C131" s="270">
        <v>17300.71</v>
      </c>
      <c r="D131" s="270">
        <v>32725</v>
      </c>
      <c r="E131" s="270">
        <v>15424.29</v>
      </c>
      <c r="F131" s="270">
        <v>0</v>
      </c>
      <c r="G131" s="270">
        <v>0</v>
      </c>
      <c r="H131" s="270">
        <v>0</v>
      </c>
      <c r="I131" s="270">
        <v>0</v>
      </c>
      <c r="J131" s="270">
        <v>15424.29</v>
      </c>
    </row>
    <row r="132" spans="1:10" ht="12.75">
      <c r="A132" s="268" t="s">
        <v>585</v>
      </c>
      <c r="B132" s="273" t="s">
        <v>551</v>
      </c>
      <c r="C132" s="270">
        <v>26403.45</v>
      </c>
      <c r="D132" s="270">
        <v>34100</v>
      </c>
      <c r="E132" s="270">
        <v>0</v>
      </c>
      <c r="F132" s="270">
        <v>0</v>
      </c>
      <c r="G132" s="270">
        <v>-1100</v>
      </c>
      <c r="H132" s="270">
        <v>0</v>
      </c>
      <c r="I132" s="270">
        <v>0</v>
      </c>
      <c r="J132" s="270">
        <v>-1100</v>
      </c>
    </row>
    <row r="133" spans="1:10" ht="12.75">
      <c r="A133" s="268" t="s">
        <v>585</v>
      </c>
      <c r="B133" s="273" t="s">
        <v>552</v>
      </c>
      <c r="C133" s="270">
        <v>14527.11</v>
      </c>
      <c r="D133" s="270">
        <v>13157.72</v>
      </c>
      <c r="E133" s="270">
        <v>0</v>
      </c>
      <c r="F133" s="270">
        <v>0</v>
      </c>
      <c r="G133" s="270">
        <v>-1384.34</v>
      </c>
      <c r="H133" s="270">
        <v>0</v>
      </c>
      <c r="I133" s="270">
        <v>0</v>
      </c>
      <c r="J133" s="270">
        <v>-1384.34</v>
      </c>
    </row>
    <row r="134" spans="1:10" ht="12.75">
      <c r="A134" s="268" t="s">
        <v>585</v>
      </c>
      <c r="B134" s="273" t="s">
        <v>553</v>
      </c>
      <c r="C134" s="270">
        <v>7589.52</v>
      </c>
      <c r="D134" s="270">
        <v>8280</v>
      </c>
      <c r="E134" s="270">
        <v>0</v>
      </c>
      <c r="F134" s="270">
        <v>0</v>
      </c>
      <c r="G134" s="270">
        <v>-1053.6</v>
      </c>
      <c r="H134" s="270">
        <v>0</v>
      </c>
      <c r="I134" s="270">
        <v>0</v>
      </c>
      <c r="J134" s="270">
        <v>-1053.6</v>
      </c>
    </row>
    <row r="135" spans="1:10" ht="12.75">
      <c r="A135" s="268"/>
      <c r="B135" s="274"/>
      <c r="C135" s="271">
        <f>SUM(C119:C134)</f>
        <v>344824.86</v>
      </c>
      <c r="D135" s="271">
        <f>SUM(D119:D134)</f>
        <v>511321.54</v>
      </c>
      <c r="E135" s="271">
        <f>SUM(E119:E134)</f>
        <v>99945.76000000001</v>
      </c>
      <c r="F135" s="271">
        <v>0</v>
      </c>
      <c r="G135" s="271">
        <f>SUM(G119:G134)</f>
        <v>-20040.399999999998</v>
      </c>
      <c r="H135" s="271">
        <v>0</v>
      </c>
      <c r="I135" s="271">
        <v>0</v>
      </c>
      <c r="J135" s="271">
        <f>SUM(J119:J134)</f>
        <v>79905.35999999999</v>
      </c>
    </row>
    <row r="136" spans="1:10" ht="12.75">
      <c r="A136" s="275" t="s">
        <v>581</v>
      </c>
      <c r="B136" s="276"/>
      <c r="C136" s="270"/>
      <c r="D136" s="270"/>
      <c r="E136" s="270"/>
      <c r="F136" s="270"/>
      <c r="G136" s="270"/>
      <c r="H136" s="270"/>
      <c r="I136" s="270"/>
      <c r="J136" s="270"/>
    </row>
    <row r="137" spans="1:10" ht="12.75">
      <c r="A137" s="449" t="s">
        <v>582</v>
      </c>
      <c r="B137" s="450"/>
      <c r="C137" s="270"/>
      <c r="D137" s="270"/>
      <c r="E137" s="270"/>
      <c r="F137" s="270"/>
      <c r="G137" s="270"/>
      <c r="H137" s="270"/>
      <c r="I137" s="270"/>
      <c r="J137" s="270"/>
    </row>
    <row r="138" spans="1:10" ht="12.75">
      <c r="A138" s="277" t="s">
        <v>583</v>
      </c>
      <c r="B138" s="278"/>
      <c r="C138" s="270"/>
      <c r="D138" s="270"/>
      <c r="E138" s="270"/>
      <c r="F138" s="270"/>
      <c r="G138" s="270"/>
      <c r="H138" s="270"/>
      <c r="I138" s="270"/>
      <c r="J138" s="270"/>
    </row>
    <row r="139" spans="1:10" ht="12.75">
      <c r="A139" s="453" t="s">
        <v>584</v>
      </c>
      <c r="B139" s="454"/>
      <c r="C139" s="280">
        <f>C135+C118+C109</f>
        <v>1279854.7799999998</v>
      </c>
      <c r="D139" s="280">
        <f>D135+D118+D109</f>
        <v>817488.3400000001</v>
      </c>
      <c r="E139" s="280">
        <f>E135+E118+E109</f>
        <v>-174966.50000000003</v>
      </c>
      <c r="F139" s="280">
        <v>0</v>
      </c>
      <c r="G139" s="280">
        <f>G135+G118+G109</f>
        <v>-21229.76</v>
      </c>
      <c r="H139" s="280">
        <v>0</v>
      </c>
      <c r="I139" s="280">
        <v>0</v>
      </c>
      <c r="J139" s="280">
        <f>J135+J118+J109</f>
        <v>-196196.26000000007</v>
      </c>
    </row>
    <row r="140" spans="1:10" ht="12.75">
      <c r="A140" s="447" t="s">
        <v>577</v>
      </c>
      <c r="B140" s="448"/>
      <c r="C140" s="267"/>
      <c r="D140" s="267"/>
      <c r="E140" s="267"/>
      <c r="F140" s="267"/>
      <c r="G140" s="267"/>
      <c r="H140" s="267"/>
      <c r="I140" s="267"/>
      <c r="J140" s="267"/>
    </row>
    <row r="141" spans="1:10" ht="12.75">
      <c r="A141" s="268" t="s">
        <v>586</v>
      </c>
      <c r="B141" s="269" t="s">
        <v>471</v>
      </c>
      <c r="C141" s="270">
        <v>4500</v>
      </c>
      <c r="D141" s="270">
        <v>0</v>
      </c>
      <c r="E141" s="270">
        <v>0</v>
      </c>
      <c r="F141" s="270">
        <v>0</v>
      </c>
      <c r="G141" s="270">
        <v>0</v>
      </c>
      <c r="H141" s="270">
        <v>0</v>
      </c>
      <c r="I141" s="270">
        <v>0</v>
      </c>
      <c r="J141" s="270">
        <v>0</v>
      </c>
    </row>
    <row r="142" spans="1:10" ht="12.75">
      <c r="A142" s="268" t="s">
        <v>586</v>
      </c>
      <c r="B142" s="269" t="s">
        <v>471</v>
      </c>
      <c r="C142" s="270">
        <v>32679.87</v>
      </c>
      <c r="D142" s="270">
        <v>0</v>
      </c>
      <c r="E142" s="270">
        <v>-32679.87</v>
      </c>
      <c r="F142" s="270">
        <v>0</v>
      </c>
      <c r="G142" s="270">
        <v>0</v>
      </c>
      <c r="H142" s="270">
        <v>0</v>
      </c>
      <c r="I142" s="270">
        <v>0</v>
      </c>
      <c r="J142" s="270">
        <v>-32679.87</v>
      </c>
    </row>
    <row r="143" spans="1:10" ht="12.75">
      <c r="A143" s="268" t="s">
        <v>586</v>
      </c>
      <c r="B143" s="269" t="s">
        <v>474</v>
      </c>
      <c r="C143" s="270">
        <v>852.89</v>
      </c>
      <c r="D143" s="270">
        <v>2598.94</v>
      </c>
      <c r="E143" s="270">
        <v>1746.05</v>
      </c>
      <c r="F143" s="270">
        <v>0</v>
      </c>
      <c r="G143" s="270">
        <v>0</v>
      </c>
      <c r="H143" s="270">
        <v>0</v>
      </c>
      <c r="I143" s="270">
        <v>0</v>
      </c>
      <c r="J143" s="270">
        <v>1746.05</v>
      </c>
    </row>
    <row r="144" spans="1:10" ht="12.75">
      <c r="A144" s="268" t="s">
        <v>586</v>
      </c>
      <c r="B144" s="269" t="s">
        <v>476</v>
      </c>
      <c r="C144" s="270">
        <v>49302.12</v>
      </c>
      <c r="D144" s="270">
        <v>6944.35</v>
      </c>
      <c r="E144" s="270">
        <v>0</v>
      </c>
      <c r="F144" s="270">
        <v>0</v>
      </c>
      <c r="G144" s="270">
        <v>-49.25</v>
      </c>
      <c r="H144" s="270">
        <v>0</v>
      </c>
      <c r="I144" s="270">
        <v>0</v>
      </c>
      <c r="J144" s="270">
        <v>-49.25</v>
      </c>
    </row>
    <row r="145" spans="1:10" ht="12.75">
      <c r="A145" s="268" t="s">
        <v>586</v>
      </c>
      <c r="B145" s="269" t="s">
        <v>478</v>
      </c>
      <c r="C145" s="270">
        <v>60663.12</v>
      </c>
      <c r="D145" s="270">
        <v>4984.8</v>
      </c>
      <c r="E145" s="270">
        <v>0</v>
      </c>
      <c r="F145" s="270">
        <v>0</v>
      </c>
      <c r="G145" s="270">
        <v>498.48</v>
      </c>
      <c r="H145" s="270">
        <v>0</v>
      </c>
      <c r="I145" s="270">
        <v>0</v>
      </c>
      <c r="J145" s="270">
        <v>498.48</v>
      </c>
    </row>
    <row r="146" spans="1:10" ht="12.75">
      <c r="A146" s="268" t="s">
        <v>586</v>
      </c>
      <c r="B146" s="269" t="s">
        <v>478</v>
      </c>
      <c r="C146" s="270">
        <v>6394.47</v>
      </c>
      <c r="D146" s="270">
        <v>937.8</v>
      </c>
      <c r="E146" s="270">
        <v>-5456.67</v>
      </c>
      <c r="F146" s="270">
        <v>0</v>
      </c>
      <c r="G146" s="270">
        <v>0</v>
      </c>
      <c r="H146" s="270">
        <v>0</v>
      </c>
      <c r="I146" s="270">
        <v>0</v>
      </c>
      <c r="J146" s="270">
        <v>-5456.67</v>
      </c>
    </row>
    <row r="147" spans="1:10" ht="12.75">
      <c r="A147" s="268" t="s">
        <v>586</v>
      </c>
      <c r="B147" s="269" t="s">
        <v>480</v>
      </c>
      <c r="C147" s="270">
        <v>24016.8</v>
      </c>
      <c r="D147" s="270">
        <v>2012.54</v>
      </c>
      <c r="E147" s="270">
        <v>0</v>
      </c>
      <c r="F147" s="270">
        <v>0</v>
      </c>
      <c r="G147" s="270">
        <v>330.18</v>
      </c>
      <c r="H147" s="270">
        <v>0</v>
      </c>
      <c r="I147" s="270">
        <v>0</v>
      </c>
      <c r="J147" s="270">
        <v>330.18</v>
      </c>
    </row>
    <row r="148" spans="1:10" ht="12.75">
      <c r="A148" s="268" t="s">
        <v>586</v>
      </c>
      <c r="B148" s="269" t="s">
        <v>482</v>
      </c>
      <c r="C148" s="270">
        <v>46768.75</v>
      </c>
      <c r="D148" s="270">
        <v>5032.34</v>
      </c>
      <c r="E148" s="270">
        <v>0</v>
      </c>
      <c r="F148" s="270">
        <v>0</v>
      </c>
      <c r="G148" s="270">
        <v>0</v>
      </c>
      <c r="H148" s="270">
        <v>0</v>
      </c>
      <c r="I148" s="270">
        <v>0</v>
      </c>
      <c r="J148" s="270">
        <v>0</v>
      </c>
    </row>
    <row r="149" spans="1:10" ht="12.75">
      <c r="A149" s="268" t="s">
        <v>586</v>
      </c>
      <c r="B149" s="269" t="s">
        <v>482</v>
      </c>
      <c r="C149" s="270">
        <v>1587.8</v>
      </c>
      <c r="D149" s="270">
        <v>281.82</v>
      </c>
      <c r="E149" s="270">
        <v>-1305.98</v>
      </c>
      <c r="F149" s="270">
        <v>0</v>
      </c>
      <c r="G149" s="270">
        <v>0</v>
      </c>
      <c r="H149" s="270">
        <v>0</v>
      </c>
      <c r="I149" s="270">
        <v>0</v>
      </c>
      <c r="J149" s="270">
        <v>-1305.98</v>
      </c>
    </row>
    <row r="150" spans="1:10" ht="12.75">
      <c r="A150" s="268" t="s">
        <v>586</v>
      </c>
      <c r="B150" s="269" t="s">
        <v>484</v>
      </c>
      <c r="C150" s="270">
        <v>28692.21</v>
      </c>
      <c r="D150" s="270">
        <v>6019.3</v>
      </c>
      <c r="E150" s="270">
        <v>0</v>
      </c>
      <c r="F150" s="270">
        <v>0</v>
      </c>
      <c r="G150" s="270">
        <v>-859.9</v>
      </c>
      <c r="H150" s="270">
        <v>0</v>
      </c>
      <c r="I150" s="270">
        <v>0</v>
      </c>
      <c r="J150" s="270">
        <v>-859.9</v>
      </c>
    </row>
    <row r="151" spans="1:10" ht="12.75">
      <c r="A151" s="268" t="s">
        <v>586</v>
      </c>
      <c r="B151" s="269" t="s">
        <v>484</v>
      </c>
      <c r="C151" s="270">
        <v>1055.25</v>
      </c>
      <c r="D151" s="270">
        <v>350</v>
      </c>
      <c r="E151" s="270">
        <v>-705.25</v>
      </c>
      <c r="F151" s="270">
        <v>0</v>
      </c>
      <c r="G151" s="270">
        <v>0</v>
      </c>
      <c r="H151" s="270">
        <v>0</v>
      </c>
      <c r="I151" s="270">
        <v>0</v>
      </c>
      <c r="J151" s="270">
        <v>-705.25</v>
      </c>
    </row>
    <row r="152" spans="1:10" ht="12.75">
      <c r="A152" s="268" t="s">
        <v>586</v>
      </c>
      <c r="B152" s="269" t="s">
        <v>486</v>
      </c>
      <c r="C152" s="270">
        <v>7780</v>
      </c>
      <c r="D152" s="270">
        <v>2600</v>
      </c>
      <c r="E152" s="270">
        <v>0</v>
      </c>
      <c r="F152" s="270">
        <v>0</v>
      </c>
      <c r="G152" s="270">
        <v>-315</v>
      </c>
      <c r="H152" s="270">
        <v>0</v>
      </c>
      <c r="I152" s="270">
        <v>0</v>
      </c>
      <c r="J152" s="270">
        <v>-315</v>
      </c>
    </row>
    <row r="153" spans="1:10" ht="12.75">
      <c r="A153" s="268" t="s">
        <v>586</v>
      </c>
      <c r="B153" s="269" t="s">
        <v>486</v>
      </c>
      <c r="C153" s="270">
        <v>13684.76</v>
      </c>
      <c r="D153" s="270">
        <v>3772.86</v>
      </c>
      <c r="E153" s="270">
        <v>-9911.9</v>
      </c>
      <c r="F153" s="270">
        <v>0</v>
      </c>
      <c r="G153" s="270">
        <v>0</v>
      </c>
      <c r="H153" s="270">
        <v>0</v>
      </c>
      <c r="I153" s="270">
        <v>0</v>
      </c>
      <c r="J153" s="270">
        <v>-9911.9</v>
      </c>
    </row>
    <row r="154" spans="1:10" ht="12.75">
      <c r="A154" s="268" t="s">
        <v>586</v>
      </c>
      <c r="B154" s="269" t="s">
        <v>488</v>
      </c>
      <c r="C154" s="270">
        <v>22656.3</v>
      </c>
      <c r="D154" s="270">
        <v>3797.47</v>
      </c>
      <c r="E154" s="270">
        <v>0</v>
      </c>
      <c r="F154" s="270">
        <v>0</v>
      </c>
      <c r="G154" s="270">
        <v>-949.37</v>
      </c>
      <c r="H154" s="270">
        <v>0</v>
      </c>
      <c r="I154" s="270">
        <v>0</v>
      </c>
      <c r="J154" s="270">
        <v>-949.37</v>
      </c>
    </row>
    <row r="155" spans="1:10" ht="12.75">
      <c r="A155" s="268" t="s">
        <v>586</v>
      </c>
      <c r="B155" s="269" t="s">
        <v>488</v>
      </c>
      <c r="C155" s="270">
        <v>1618.05</v>
      </c>
      <c r="D155" s="270">
        <v>336</v>
      </c>
      <c r="E155" s="270">
        <v>-1282.05</v>
      </c>
      <c r="F155" s="270">
        <v>0</v>
      </c>
      <c r="G155" s="270">
        <v>0</v>
      </c>
      <c r="H155" s="270">
        <v>0</v>
      </c>
      <c r="I155" s="270">
        <v>0</v>
      </c>
      <c r="J155" s="270">
        <v>-1282.05</v>
      </c>
    </row>
    <row r="156" spans="1:10" ht="12.75">
      <c r="A156" s="268" t="s">
        <v>586</v>
      </c>
      <c r="B156" s="269" t="s">
        <v>490</v>
      </c>
      <c r="C156" s="270">
        <v>11744</v>
      </c>
      <c r="D156" s="270">
        <v>3133</v>
      </c>
      <c r="E156" s="270">
        <v>0</v>
      </c>
      <c r="F156" s="270">
        <v>0</v>
      </c>
      <c r="G156" s="270">
        <v>-1567.8</v>
      </c>
      <c r="H156" s="270">
        <v>0</v>
      </c>
      <c r="I156" s="270">
        <v>0</v>
      </c>
      <c r="J156" s="270">
        <v>-1567.8</v>
      </c>
    </row>
    <row r="157" spans="1:10" ht="12.75">
      <c r="A157" s="268" t="s">
        <v>586</v>
      </c>
      <c r="B157" s="269" t="s">
        <v>490</v>
      </c>
      <c r="C157" s="270">
        <v>4586.95</v>
      </c>
      <c r="D157" s="270">
        <v>1267.18</v>
      </c>
      <c r="E157" s="270">
        <v>-3319.77</v>
      </c>
      <c r="F157" s="270">
        <v>0</v>
      </c>
      <c r="G157" s="270">
        <v>0</v>
      </c>
      <c r="H157" s="270">
        <v>0</v>
      </c>
      <c r="I157" s="270">
        <v>0</v>
      </c>
      <c r="J157" s="270">
        <v>-3319.77</v>
      </c>
    </row>
    <row r="158" spans="1:10" ht="12.75">
      <c r="A158" s="268" t="s">
        <v>586</v>
      </c>
      <c r="B158" s="269" t="s">
        <v>492</v>
      </c>
      <c r="C158" s="270">
        <v>1407</v>
      </c>
      <c r="D158" s="270">
        <v>780</v>
      </c>
      <c r="E158" s="270">
        <v>-627</v>
      </c>
      <c r="F158" s="270">
        <v>0</v>
      </c>
      <c r="G158" s="270">
        <v>0</v>
      </c>
      <c r="H158" s="270">
        <v>0</v>
      </c>
      <c r="I158" s="270">
        <v>0</v>
      </c>
      <c r="J158" s="270">
        <v>-627</v>
      </c>
    </row>
    <row r="159" spans="1:10" ht="12.75">
      <c r="A159" s="268" t="s">
        <v>586</v>
      </c>
      <c r="B159" s="269" t="s">
        <v>494</v>
      </c>
      <c r="C159" s="270">
        <v>32854.92</v>
      </c>
      <c r="D159" s="270">
        <v>10519</v>
      </c>
      <c r="E159" s="270">
        <v>-22335.92</v>
      </c>
      <c r="F159" s="270">
        <v>0</v>
      </c>
      <c r="G159" s="270">
        <v>0</v>
      </c>
      <c r="H159" s="270">
        <v>0</v>
      </c>
      <c r="I159" s="270">
        <v>0</v>
      </c>
      <c r="J159" s="270">
        <v>-22335.92</v>
      </c>
    </row>
    <row r="160" spans="1:10" ht="12.75">
      <c r="A160" s="268" t="s">
        <v>586</v>
      </c>
      <c r="B160" s="269" t="s">
        <v>496</v>
      </c>
      <c r="C160" s="270">
        <v>2579.12</v>
      </c>
      <c r="D160" s="270">
        <v>1320</v>
      </c>
      <c r="E160" s="270">
        <v>0</v>
      </c>
      <c r="F160" s="270">
        <v>0</v>
      </c>
      <c r="G160" s="270">
        <v>0</v>
      </c>
      <c r="H160" s="270">
        <v>0</v>
      </c>
      <c r="I160" s="270">
        <v>0</v>
      </c>
      <c r="J160" s="270">
        <v>0</v>
      </c>
    </row>
    <row r="161" spans="1:10" ht="12.75">
      <c r="A161" s="268" t="s">
        <v>586</v>
      </c>
      <c r="B161" s="269" t="s">
        <v>498</v>
      </c>
      <c r="C161" s="270">
        <v>32486.1</v>
      </c>
      <c r="D161" s="270">
        <v>8119.91</v>
      </c>
      <c r="E161" s="270">
        <v>0</v>
      </c>
      <c r="F161" s="270">
        <v>0</v>
      </c>
      <c r="G161" s="270">
        <v>965.61</v>
      </c>
      <c r="H161" s="270">
        <v>0</v>
      </c>
      <c r="I161" s="270">
        <v>0</v>
      </c>
      <c r="J161" s="270">
        <v>965.61</v>
      </c>
    </row>
    <row r="162" spans="1:10" ht="12.75">
      <c r="A162" s="268" t="s">
        <v>586</v>
      </c>
      <c r="B162" s="269" t="s">
        <v>500</v>
      </c>
      <c r="C162" s="270">
        <v>52617.79</v>
      </c>
      <c r="D162" s="270">
        <v>18921</v>
      </c>
      <c r="E162" s="270">
        <v>-33696.79</v>
      </c>
      <c r="F162" s="270">
        <v>0</v>
      </c>
      <c r="G162" s="270">
        <v>0</v>
      </c>
      <c r="H162" s="270">
        <v>0</v>
      </c>
      <c r="I162" s="270">
        <v>0</v>
      </c>
      <c r="J162" s="270">
        <v>-33696.79</v>
      </c>
    </row>
    <row r="163" spans="1:10" ht="12.75">
      <c r="A163" s="268" t="s">
        <v>586</v>
      </c>
      <c r="B163" s="269" t="s">
        <v>502</v>
      </c>
      <c r="C163" s="270">
        <v>158730</v>
      </c>
      <c r="D163" s="270">
        <v>79206.27</v>
      </c>
      <c r="E163" s="270">
        <v>0</v>
      </c>
      <c r="F163" s="270">
        <v>0</v>
      </c>
      <c r="G163" s="270">
        <v>0</v>
      </c>
      <c r="H163" s="270">
        <v>0</v>
      </c>
      <c r="I163" s="270">
        <v>0</v>
      </c>
      <c r="J163" s="270">
        <v>0</v>
      </c>
    </row>
    <row r="164" spans="1:10" ht="12.75">
      <c r="A164" s="268" t="s">
        <v>586</v>
      </c>
      <c r="B164" s="269" t="s">
        <v>502</v>
      </c>
      <c r="C164" s="270">
        <v>141593</v>
      </c>
      <c r="D164" s="270">
        <v>70654.91</v>
      </c>
      <c r="E164" s="270">
        <v>-70938.09</v>
      </c>
      <c r="F164" s="270">
        <v>0</v>
      </c>
      <c r="G164" s="270">
        <v>0</v>
      </c>
      <c r="H164" s="270">
        <v>0</v>
      </c>
      <c r="I164" s="270">
        <v>0</v>
      </c>
      <c r="J164" s="270">
        <v>-70938.09</v>
      </c>
    </row>
    <row r="165" spans="1:10" ht="12.75">
      <c r="A165" s="268" t="s">
        <v>586</v>
      </c>
      <c r="B165" s="269" t="s">
        <v>504</v>
      </c>
      <c r="C165" s="270">
        <v>19473.43</v>
      </c>
      <c r="D165" s="270">
        <v>1515.32</v>
      </c>
      <c r="E165" s="270">
        <v>0</v>
      </c>
      <c r="F165" s="270">
        <v>0</v>
      </c>
      <c r="G165" s="270">
        <v>-189.42</v>
      </c>
      <c r="H165" s="270">
        <v>0</v>
      </c>
      <c r="I165" s="270">
        <v>0</v>
      </c>
      <c r="J165" s="270">
        <v>-189.42</v>
      </c>
    </row>
    <row r="166" spans="1:10" ht="12.75">
      <c r="A166" s="268" t="s">
        <v>586</v>
      </c>
      <c r="B166" s="269" t="s">
        <v>506</v>
      </c>
      <c r="C166" s="270">
        <v>4410.5</v>
      </c>
      <c r="D166" s="270">
        <v>247.9</v>
      </c>
      <c r="E166" s="270">
        <v>0</v>
      </c>
      <c r="F166" s="270">
        <v>0</v>
      </c>
      <c r="G166" s="270">
        <v>3.72</v>
      </c>
      <c r="H166" s="270">
        <v>0</v>
      </c>
      <c r="I166" s="270">
        <v>0</v>
      </c>
      <c r="J166" s="270">
        <v>3.72</v>
      </c>
    </row>
    <row r="167" spans="1:10" ht="12.75">
      <c r="A167" s="268" t="s">
        <v>586</v>
      </c>
      <c r="B167" s="269" t="s">
        <v>506</v>
      </c>
      <c r="C167" s="270">
        <v>7469.99</v>
      </c>
      <c r="D167" s="270">
        <v>320.4</v>
      </c>
      <c r="E167" s="270">
        <v>-7149.59</v>
      </c>
      <c r="F167" s="270">
        <v>0</v>
      </c>
      <c r="G167" s="270">
        <v>0</v>
      </c>
      <c r="H167" s="270">
        <v>0</v>
      </c>
      <c r="I167" s="270">
        <v>0</v>
      </c>
      <c r="J167" s="270">
        <v>-7149.59</v>
      </c>
    </row>
    <row r="168" spans="1:10" ht="12.75">
      <c r="A168" s="268" t="s">
        <v>586</v>
      </c>
      <c r="B168" s="269" t="s">
        <v>508</v>
      </c>
      <c r="C168" s="270">
        <v>2365</v>
      </c>
      <c r="D168" s="270">
        <v>600</v>
      </c>
      <c r="E168" s="270">
        <v>0</v>
      </c>
      <c r="F168" s="270">
        <v>0</v>
      </c>
      <c r="G168" s="270">
        <v>-346</v>
      </c>
      <c r="H168" s="270">
        <v>0</v>
      </c>
      <c r="I168" s="270">
        <v>0</v>
      </c>
      <c r="J168" s="270">
        <v>-346</v>
      </c>
    </row>
    <row r="169" spans="1:10" ht="12.75">
      <c r="A169" s="268" t="s">
        <v>586</v>
      </c>
      <c r="B169" s="269" t="s">
        <v>508</v>
      </c>
      <c r="C169" s="270">
        <v>18599.6</v>
      </c>
      <c r="D169" s="270">
        <v>1434.96</v>
      </c>
      <c r="E169" s="270">
        <v>-17164.64</v>
      </c>
      <c r="F169" s="270">
        <v>0</v>
      </c>
      <c r="G169" s="270">
        <v>0</v>
      </c>
      <c r="H169" s="270">
        <v>0</v>
      </c>
      <c r="I169" s="270">
        <v>0</v>
      </c>
      <c r="J169" s="270">
        <v>-17164.64</v>
      </c>
    </row>
    <row r="170" spans="1:10" ht="12.75">
      <c r="A170" s="268" t="s">
        <v>586</v>
      </c>
      <c r="B170" s="269" t="s">
        <v>510</v>
      </c>
      <c r="C170" s="270">
        <v>2081.53</v>
      </c>
      <c r="D170" s="270">
        <v>1625.59</v>
      </c>
      <c r="E170" s="270">
        <v>-455.94</v>
      </c>
      <c r="F170" s="270">
        <v>0</v>
      </c>
      <c r="G170" s="270">
        <v>0</v>
      </c>
      <c r="H170" s="270">
        <v>0</v>
      </c>
      <c r="I170" s="270">
        <v>0</v>
      </c>
      <c r="J170" s="270">
        <v>-455.94</v>
      </c>
    </row>
    <row r="171" spans="1:10" ht="12.75">
      <c r="A171" s="268" t="s">
        <v>586</v>
      </c>
      <c r="B171" s="269" t="s">
        <v>512</v>
      </c>
      <c r="C171" s="270">
        <v>20092.46</v>
      </c>
      <c r="D171" s="270">
        <v>14332.01</v>
      </c>
      <c r="E171" s="270">
        <v>-5760.45</v>
      </c>
      <c r="F171" s="270">
        <v>0</v>
      </c>
      <c r="G171" s="270">
        <v>0</v>
      </c>
      <c r="H171" s="270">
        <v>0</v>
      </c>
      <c r="I171" s="270">
        <v>0</v>
      </c>
      <c r="J171" s="270">
        <v>-5760.45</v>
      </c>
    </row>
    <row r="172" spans="1:10" ht="12.75">
      <c r="A172" s="449" t="s">
        <v>579</v>
      </c>
      <c r="B172" s="450"/>
      <c r="C172" s="271"/>
      <c r="D172" s="271"/>
      <c r="E172" s="271"/>
      <c r="F172" s="271"/>
      <c r="G172" s="271"/>
      <c r="H172" s="271"/>
      <c r="I172" s="271"/>
      <c r="J172" s="271"/>
    </row>
    <row r="173" spans="1:10" ht="12.75">
      <c r="A173" s="447" t="s">
        <v>580</v>
      </c>
      <c r="B173" s="448"/>
      <c r="C173" s="272">
        <f>SUM(C141:C171)</f>
        <v>815343.7799999999</v>
      </c>
      <c r="D173" s="272">
        <f>SUM(D141:D171)</f>
        <v>253665.67</v>
      </c>
      <c r="E173" s="272">
        <f>SUM(E141:E171)</f>
        <v>-211043.86</v>
      </c>
      <c r="F173" s="272">
        <v>0</v>
      </c>
      <c r="G173" s="272">
        <f>SUM(G141:G171)</f>
        <v>-2478.75</v>
      </c>
      <c r="H173" s="272">
        <v>0</v>
      </c>
      <c r="I173" s="272">
        <v>0</v>
      </c>
      <c r="J173" s="272">
        <f>SUM(J141:J171)</f>
        <v>-213522.61000000004</v>
      </c>
    </row>
    <row r="174" spans="1:10" ht="12.75">
      <c r="A174" s="268" t="s">
        <v>586</v>
      </c>
      <c r="B174" s="273" t="s">
        <v>515</v>
      </c>
      <c r="C174" s="271">
        <v>800</v>
      </c>
      <c r="D174" s="271">
        <v>500</v>
      </c>
      <c r="E174" s="271">
        <v>0</v>
      </c>
      <c r="F174" s="271">
        <v>0</v>
      </c>
      <c r="G174" s="271">
        <v>-130</v>
      </c>
      <c r="H174" s="271">
        <v>0</v>
      </c>
      <c r="I174" s="271">
        <v>0</v>
      </c>
      <c r="J174" s="271">
        <v>-130</v>
      </c>
    </row>
    <row r="175" spans="1:10" ht="12.75">
      <c r="A175" s="268" t="s">
        <v>586</v>
      </c>
      <c r="B175" s="273" t="s">
        <v>515</v>
      </c>
      <c r="C175" s="271">
        <v>26197.9</v>
      </c>
      <c r="D175" s="271">
        <v>5747.5</v>
      </c>
      <c r="E175" s="271">
        <v>-20450.4</v>
      </c>
      <c r="F175" s="271">
        <v>0</v>
      </c>
      <c r="G175" s="271">
        <v>0</v>
      </c>
      <c r="H175" s="271">
        <v>0</v>
      </c>
      <c r="I175" s="271">
        <v>0</v>
      </c>
      <c r="J175" s="271">
        <v>-20450.4</v>
      </c>
    </row>
    <row r="176" spans="1:10" ht="12.75">
      <c r="A176" s="268" t="s">
        <v>586</v>
      </c>
      <c r="B176" s="273" t="s">
        <v>517</v>
      </c>
      <c r="C176" s="271">
        <v>10090.5</v>
      </c>
      <c r="D176" s="271">
        <v>2660</v>
      </c>
      <c r="E176" s="271">
        <v>-7430.5</v>
      </c>
      <c r="F176" s="271">
        <v>0</v>
      </c>
      <c r="G176" s="271">
        <v>0</v>
      </c>
      <c r="H176" s="271">
        <v>0</v>
      </c>
      <c r="I176" s="271">
        <v>0</v>
      </c>
      <c r="J176" s="271">
        <v>-7430.5</v>
      </c>
    </row>
    <row r="177" spans="1:10" ht="12.75">
      <c r="A177" s="268" t="s">
        <v>586</v>
      </c>
      <c r="B177" s="273" t="s">
        <v>519</v>
      </c>
      <c r="C177" s="271">
        <v>10687.09</v>
      </c>
      <c r="D177" s="271">
        <v>4833.5</v>
      </c>
      <c r="E177" s="271">
        <v>-5853.59</v>
      </c>
      <c r="F177" s="271">
        <v>0</v>
      </c>
      <c r="G177" s="271">
        <v>0</v>
      </c>
      <c r="H177" s="271">
        <v>0</v>
      </c>
      <c r="I177" s="271">
        <v>0</v>
      </c>
      <c r="J177" s="271">
        <v>-5853.59</v>
      </c>
    </row>
    <row r="178" spans="1:10" ht="12.75">
      <c r="A178" s="268" t="s">
        <v>586</v>
      </c>
      <c r="B178" s="273" t="s">
        <v>521</v>
      </c>
      <c r="C178" s="271">
        <v>24660.54</v>
      </c>
      <c r="D178" s="271">
        <v>12852.4</v>
      </c>
      <c r="E178" s="271">
        <v>-11808.14</v>
      </c>
      <c r="F178" s="271">
        <v>0</v>
      </c>
      <c r="G178" s="271">
        <v>0</v>
      </c>
      <c r="H178" s="271">
        <v>0</v>
      </c>
      <c r="I178" s="271">
        <v>0</v>
      </c>
      <c r="J178" s="271">
        <v>-11808.14</v>
      </c>
    </row>
    <row r="179" spans="1:10" ht="12.75">
      <c r="A179" s="268" t="s">
        <v>586</v>
      </c>
      <c r="B179" s="273" t="s">
        <v>523</v>
      </c>
      <c r="C179" s="271">
        <v>15463.94</v>
      </c>
      <c r="D179" s="271">
        <v>6153.1</v>
      </c>
      <c r="E179" s="271">
        <v>-9310.84</v>
      </c>
      <c r="F179" s="271">
        <v>0</v>
      </c>
      <c r="G179" s="271">
        <v>0</v>
      </c>
      <c r="H179" s="271">
        <v>0</v>
      </c>
      <c r="I179" s="271">
        <v>0</v>
      </c>
      <c r="J179" s="271">
        <v>-9310.84</v>
      </c>
    </row>
    <row r="180" spans="1:10" ht="12.75">
      <c r="A180" s="268" t="s">
        <v>586</v>
      </c>
      <c r="B180" s="273" t="s">
        <v>525</v>
      </c>
      <c r="C180" s="271">
        <v>14876</v>
      </c>
      <c r="D180" s="271">
        <v>9514.44</v>
      </c>
      <c r="E180" s="271">
        <v>0</v>
      </c>
      <c r="F180" s="271">
        <v>0</v>
      </c>
      <c r="G180" s="271">
        <v>-925.56</v>
      </c>
      <c r="H180" s="271">
        <v>0</v>
      </c>
      <c r="I180" s="271">
        <v>0</v>
      </c>
      <c r="J180" s="271">
        <v>-925.56</v>
      </c>
    </row>
    <row r="181" spans="1:10" ht="12.75">
      <c r="A181" s="268" t="s">
        <v>586</v>
      </c>
      <c r="B181" s="273" t="s">
        <v>525</v>
      </c>
      <c r="C181" s="271">
        <v>16910.17</v>
      </c>
      <c r="D181" s="271">
        <v>11496.62</v>
      </c>
      <c r="E181" s="271">
        <v>-5413.55</v>
      </c>
      <c r="F181" s="271">
        <v>0</v>
      </c>
      <c r="G181" s="271">
        <v>0</v>
      </c>
      <c r="H181" s="271">
        <v>0</v>
      </c>
      <c r="I181" s="271">
        <v>0</v>
      </c>
      <c r="J181" s="271">
        <v>-5413.55</v>
      </c>
    </row>
    <row r="182" spans="1:10" ht="12.75">
      <c r="A182" s="447" t="s">
        <v>131</v>
      </c>
      <c r="B182" s="448"/>
      <c r="C182" s="272">
        <f>SUM(C174:C181)</f>
        <v>119686.14</v>
      </c>
      <c r="D182" s="272">
        <f>SUM(D174:D181)</f>
        <v>53757.560000000005</v>
      </c>
      <c r="E182" s="272">
        <f>SUM(E174:E181)</f>
        <v>-60267.020000000004</v>
      </c>
      <c r="F182" s="272">
        <v>0</v>
      </c>
      <c r="G182" s="272">
        <f>SUM(G174:G181)</f>
        <v>-1055.56</v>
      </c>
      <c r="H182" s="272">
        <v>0</v>
      </c>
      <c r="I182" s="272">
        <v>0</v>
      </c>
      <c r="J182" s="272">
        <f>SUM(J174:J181)</f>
        <v>-61322.58</v>
      </c>
    </row>
    <row r="183" spans="1:10" ht="12.75">
      <c r="A183" s="268" t="s">
        <v>586</v>
      </c>
      <c r="B183" s="273" t="s">
        <v>544</v>
      </c>
      <c r="C183" s="270">
        <v>11172.26</v>
      </c>
      <c r="D183" s="270">
        <v>12558.75</v>
      </c>
      <c r="E183" s="270">
        <v>1386.49</v>
      </c>
      <c r="F183" s="270">
        <v>0</v>
      </c>
      <c r="G183" s="270">
        <v>0</v>
      </c>
      <c r="H183" s="270">
        <v>0</v>
      </c>
      <c r="I183" s="270">
        <v>0</v>
      </c>
      <c r="J183" s="270">
        <v>1386.49</v>
      </c>
    </row>
    <row r="184" spans="1:10" ht="12.75">
      <c r="A184" s="268" t="s">
        <v>586</v>
      </c>
      <c r="B184" s="273" t="s">
        <v>545</v>
      </c>
      <c r="C184" s="270">
        <v>11901.85</v>
      </c>
      <c r="D184" s="270">
        <v>13584.3</v>
      </c>
      <c r="E184" s="270">
        <v>0</v>
      </c>
      <c r="F184" s="270">
        <v>0</v>
      </c>
      <c r="G184" s="270">
        <v>-196.58</v>
      </c>
      <c r="H184" s="270">
        <v>0</v>
      </c>
      <c r="I184" s="270">
        <v>0</v>
      </c>
      <c r="J184" s="270">
        <v>-196.58</v>
      </c>
    </row>
    <row r="185" spans="1:10" ht="12.75">
      <c r="A185" s="268" t="s">
        <v>586</v>
      </c>
      <c r="B185" s="273" t="s">
        <v>545</v>
      </c>
      <c r="C185" s="270">
        <v>13308.84</v>
      </c>
      <c r="D185" s="270">
        <v>28152.6</v>
      </c>
      <c r="E185" s="270">
        <v>14843.76</v>
      </c>
      <c r="F185" s="270">
        <v>0</v>
      </c>
      <c r="G185" s="270">
        <v>0</v>
      </c>
      <c r="H185" s="270">
        <v>0</v>
      </c>
      <c r="I185" s="270">
        <v>0</v>
      </c>
      <c r="J185" s="270">
        <v>14843.76</v>
      </c>
    </row>
    <row r="186" spans="1:10" ht="12.75">
      <c r="A186" s="268" t="s">
        <v>586</v>
      </c>
      <c r="B186" s="273" t="s">
        <v>546</v>
      </c>
      <c r="C186" s="270">
        <v>14818.62</v>
      </c>
      <c r="D186" s="270">
        <v>15495.1</v>
      </c>
      <c r="E186" s="270">
        <v>0</v>
      </c>
      <c r="F186" s="270">
        <v>0</v>
      </c>
      <c r="G186" s="270">
        <v>-52.9</v>
      </c>
      <c r="H186" s="270">
        <v>0</v>
      </c>
      <c r="I186" s="270">
        <v>0</v>
      </c>
      <c r="J186" s="270">
        <v>-52.9</v>
      </c>
    </row>
    <row r="187" spans="1:10" ht="12.75">
      <c r="A187" s="268" t="s">
        <v>586</v>
      </c>
      <c r="B187" s="273" t="s">
        <v>546</v>
      </c>
      <c r="C187" s="270">
        <v>12645.07</v>
      </c>
      <c r="D187" s="270">
        <v>28295.4</v>
      </c>
      <c r="E187" s="270">
        <v>15650.33</v>
      </c>
      <c r="F187" s="270">
        <v>0</v>
      </c>
      <c r="G187" s="270">
        <v>0</v>
      </c>
      <c r="H187" s="270">
        <v>0</v>
      </c>
      <c r="I187" s="270">
        <v>0</v>
      </c>
      <c r="J187" s="270">
        <v>15650.33</v>
      </c>
    </row>
    <row r="188" spans="1:10" ht="12.75">
      <c r="A188" s="268" t="s">
        <v>586</v>
      </c>
      <c r="B188" s="273" t="s">
        <v>547</v>
      </c>
      <c r="C188" s="270">
        <v>38781.48</v>
      </c>
      <c r="D188" s="270">
        <v>40955.4</v>
      </c>
      <c r="E188" s="270">
        <v>0</v>
      </c>
      <c r="F188" s="270">
        <v>0</v>
      </c>
      <c r="G188" s="270">
        <v>-768.6</v>
      </c>
      <c r="H188" s="270">
        <v>0</v>
      </c>
      <c r="I188" s="270">
        <v>0</v>
      </c>
      <c r="J188" s="270">
        <v>-768.6</v>
      </c>
    </row>
    <row r="189" spans="1:10" ht="12.75">
      <c r="A189" s="268" t="s">
        <v>586</v>
      </c>
      <c r="B189" s="273" t="s">
        <v>547</v>
      </c>
      <c r="C189" s="270">
        <v>12700.76</v>
      </c>
      <c r="D189" s="270">
        <v>28198.8</v>
      </c>
      <c r="E189" s="270">
        <v>15498.04</v>
      </c>
      <c r="F189" s="270">
        <v>0</v>
      </c>
      <c r="G189" s="270">
        <v>0</v>
      </c>
      <c r="H189" s="270">
        <v>0</v>
      </c>
      <c r="I189" s="270">
        <v>0</v>
      </c>
      <c r="J189" s="270">
        <v>15498.04</v>
      </c>
    </row>
    <row r="190" spans="1:10" ht="12.75">
      <c r="A190" s="268" t="s">
        <v>586</v>
      </c>
      <c r="B190" s="273" t="s">
        <v>548</v>
      </c>
      <c r="C190" s="270">
        <v>3542.76</v>
      </c>
      <c r="D190" s="270">
        <v>3742</v>
      </c>
      <c r="E190" s="270">
        <v>0</v>
      </c>
      <c r="F190" s="270">
        <v>0</v>
      </c>
      <c r="G190" s="270">
        <v>-38</v>
      </c>
      <c r="H190" s="270">
        <v>0</v>
      </c>
      <c r="I190" s="270">
        <v>0</v>
      </c>
      <c r="J190" s="270">
        <v>-38</v>
      </c>
    </row>
    <row r="191" spans="1:10" ht="12.75">
      <c r="A191" s="268" t="s">
        <v>586</v>
      </c>
      <c r="B191" s="273" t="s">
        <v>548</v>
      </c>
      <c r="C191" s="270">
        <v>20353.83</v>
      </c>
      <c r="D191" s="270">
        <v>42658.8</v>
      </c>
      <c r="E191" s="270">
        <v>22304.97</v>
      </c>
      <c r="F191" s="270">
        <v>0</v>
      </c>
      <c r="G191" s="270">
        <v>0</v>
      </c>
      <c r="H191" s="270">
        <v>0</v>
      </c>
      <c r="I191" s="270">
        <v>0</v>
      </c>
      <c r="J191" s="270">
        <v>22304.97</v>
      </c>
    </row>
    <row r="192" spans="1:10" ht="12.75">
      <c r="A192" s="268" t="s">
        <v>586</v>
      </c>
      <c r="B192" s="273" t="s">
        <v>549</v>
      </c>
      <c r="C192" s="270">
        <v>21266.06</v>
      </c>
      <c r="D192" s="270">
        <v>37915.73</v>
      </c>
      <c r="E192" s="270">
        <v>0</v>
      </c>
      <c r="F192" s="270">
        <v>0</v>
      </c>
      <c r="G192" s="270">
        <v>-1312.27</v>
      </c>
      <c r="H192" s="270">
        <v>0</v>
      </c>
      <c r="I192" s="270">
        <v>0</v>
      </c>
      <c r="J192" s="270">
        <v>-1312.27</v>
      </c>
    </row>
    <row r="193" spans="1:10" ht="12.75">
      <c r="A193" s="268" t="s">
        <v>586</v>
      </c>
      <c r="B193" s="273" t="s">
        <v>549</v>
      </c>
      <c r="C193" s="270">
        <v>31074.09</v>
      </c>
      <c r="D193" s="270">
        <v>48714</v>
      </c>
      <c r="E193" s="270">
        <v>17639.91</v>
      </c>
      <c r="F193" s="270">
        <v>0</v>
      </c>
      <c r="G193" s="270">
        <v>0</v>
      </c>
      <c r="H193" s="270">
        <v>0</v>
      </c>
      <c r="I193" s="270">
        <v>0</v>
      </c>
      <c r="J193" s="270">
        <v>17639.91</v>
      </c>
    </row>
    <row r="194" spans="1:10" ht="12.75">
      <c r="A194" s="268" t="s">
        <v>586</v>
      </c>
      <c r="B194" s="273" t="s">
        <v>550</v>
      </c>
      <c r="C194" s="270">
        <v>83714.37</v>
      </c>
      <c r="D194" s="270">
        <v>131040</v>
      </c>
      <c r="E194" s="270">
        <v>0</v>
      </c>
      <c r="F194" s="270">
        <v>0</v>
      </c>
      <c r="G194" s="270">
        <v>-4960</v>
      </c>
      <c r="H194" s="270">
        <v>0</v>
      </c>
      <c r="I194" s="270">
        <v>0</v>
      </c>
      <c r="J194" s="270">
        <v>-4960</v>
      </c>
    </row>
    <row r="195" spans="1:10" ht="12.75">
      <c r="A195" s="268" t="s">
        <v>586</v>
      </c>
      <c r="B195" s="273" t="s">
        <v>550</v>
      </c>
      <c r="C195" s="270">
        <v>17300.71</v>
      </c>
      <c r="D195" s="270">
        <v>34807.5</v>
      </c>
      <c r="E195" s="270">
        <v>17506.79</v>
      </c>
      <c r="F195" s="270">
        <v>0</v>
      </c>
      <c r="G195" s="270">
        <v>0</v>
      </c>
      <c r="H195" s="270">
        <v>0</v>
      </c>
      <c r="I195" s="270">
        <v>0</v>
      </c>
      <c r="J195" s="270">
        <v>17506.79</v>
      </c>
    </row>
    <row r="196" spans="1:10" ht="12.75">
      <c r="A196" s="268" t="s">
        <v>586</v>
      </c>
      <c r="B196" s="273" t="s">
        <v>551</v>
      </c>
      <c r="C196" s="270">
        <v>26403.45</v>
      </c>
      <c r="D196" s="270">
        <v>35169.2</v>
      </c>
      <c r="E196" s="270">
        <v>0</v>
      </c>
      <c r="F196" s="270">
        <v>0</v>
      </c>
      <c r="G196" s="270">
        <v>-30.8</v>
      </c>
      <c r="H196" s="270">
        <v>0</v>
      </c>
      <c r="I196" s="270">
        <v>0</v>
      </c>
      <c r="J196" s="270">
        <v>-30.8</v>
      </c>
    </row>
    <row r="197" spans="1:10" ht="12.75">
      <c r="A197" s="268" t="s">
        <v>586</v>
      </c>
      <c r="B197" s="273" t="s">
        <v>552</v>
      </c>
      <c r="C197" s="270">
        <v>14527.11</v>
      </c>
      <c r="D197" s="270">
        <v>13804.49</v>
      </c>
      <c r="E197" s="270">
        <v>0</v>
      </c>
      <c r="F197" s="270">
        <v>0</v>
      </c>
      <c r="G197" s="270">
        <v>-737.57</v>
      </c>
      <c r="H197" s="270">
        <v>0</v>
      </c>
      <c r="I197" s="270">
        <v>0</v>
      </c>
      <c r="J197" s="270">
        <v>-737.57</v>
      </c>
    </row>
    <row r="198" spans="1:10" ht="12.75">
      <c r="A198" s="268" t="s">
        <v>586</v>
      </c>
      <c r="B198" s="273" t="s">
        <v>553</v>
      </c>
      <c r="C198" s="270">
        <v>7589.52</v>
      </c>
      <c r="D198" s="270">
        <v>8632.8</v>
      </c>
      <c r="E198" s="270">
        <v>0</v>
      </c>
      <c r="F198" s="270">
        <v>0</v>
      </c>
      <c r="G198" s="270">
        <v>-700.8</v>
      </c>
      <c r="H198" s="270">
        <v>0</v>
      </c>
      <c r="I198" s="270">
        <v>0</v>
      </c>
      <c r="J198" s="270">
        <v>-700.8</v>
      </c>
    </row>
    <row r="199" spans="1:10" ht="12.75">
      <c r="A199" s="268"/>
      <c r="B199" s="274"/>
      <c r="C199" s="271">
        <f aca="true" t="shared" si="2" ref="C199:J199">SUM(C183:C198)</f>
        <v>341100.78</v>
      </c>
      <c r="D199" s="271">
        <f t="shared" si="2"/>
        <v>523724.87</v>
      </c>
      <c r="E199" s="271">
        <f t="shared" si="2"/>
        <v>104830.29000000001</v>
      </c>
      <c r="F199" s="271">
        <f t="shared" si="2"/>
        <v>0</v>
      </c>
      <c r="G199" s="271">
        <f t="shared" si="2"/>
        <v>-8797.52</v>
      </c>
      <c r="H199" s="271">
        <f t="shared" si="2"/>
        <v>0</v>
      </c>
      <c r="I199" s="271">
        <f t="shared" si="2"/>
        <v>0</v>
      </c>
      <c r="J199" s="271">
        <f t="shared" si="2"/>
        <v>96032.76999999999</v>
      </c>
    </row>
    <row r="200" spans="1:10" ht="12.75">
      <c r="A200" s="275" t="s">
        <v>581</v>
      </c>
      <c r="B200" s="276"/>
      <c r="C200" s="270"/>
      <c r="D200" s="270"/>
      <c r="E200" s="270"/>
      <c r="F200" s="270"/>
      <c r="G200" s="270"/>
      <c r="H200" s="270"/>
      <c r="I200" s="270"/>
      <c r="J200" s="270"/>
    </row>
    <row r="201" spans="1:10" ht="12.75">
      <c r="A201" s="449" t="s">
        <v>582</v>
      </c>
      <c r="B201" s="450"/>
      <c r="C201" s="270"/>
      <c r="D201" s="270"/>
      <c r="E201" s="270"/>
      <c r="F201" s="270"/>
      <c r="G201" s="270"/>
      <c r="H201" s="270"/>
      <c r="I201" s="270"/>
      <c r="J201" s="270"/>
    </row>
    <row r="202" spans="1:10" ht="12.75">
      <c r="A202" s="277" t="s">
        <v>583</v>
      </c>
      <c r="B202" s="278"/>
      <c r="C202" s="270"/>
      <c r="D202" s="270"/>
      <c r="E202" s="270"/>
      <c r="F202" s="270"/>
      <c r="G202" s="270"/>
      <c r="H202" s="270"/>
      <c r="I202" s="270"/>
      <c r="J202" s="270"/>
    </row>
    <row r="203" spans="1:10" ht="12.75">
      <c r="A203" s="455" t="s">
        <v>584</v>
      </c>
      <c r="B203" s="456"/>
      <c r="C203" s="281">
        <f>C199+C182+C173</f>
        <v>1276130.7</v>
      </c>
      <c r="D203" s="281">
        <f>D199+D182+D173</f>
        <v>831148.1000000001</v>
      </c>
      <c r="E203" s="281">
        <f>E199+E182+E173</f>
        <v>-166480.58999999997</v>
      </c>
      <c r="F203" s="281">
        <v>0</v>
      </c>
      <c r="G203" s="281">
        <f>G199+G182+G173</f>
        <v>-12331.83</v>
      </c>
      <c r="H203" s="281">
        <v>0</v>
      </c>
      <c r="I203" s="281">
        <v>0</v>
      </c>
      <c r="J203" s="281">
        <f>J199+J182+J173</f>
        <v>-178812.42000000004</v>
      </c>
    </row>
    <row r="204" spans="1:10" ht="12.75">
      <c r="A204" s="447" t="s">
        <v>577</v>
      </c>
      <c r="B204" s="448"/>
      <c r="C204" s="267"/>
      <c r="D204" s="267"/>
      <c r="E204" s="267"/>
      <c r="F204" s="267"/>
      <c r="G204" s="267"/>
      <c r="H204" s="267"/>
      <c r="I204" s="267"/>
      <c r="J204" s="267"/>
    </row>
    <row r="205" spans="1:10" ht="12.75">
      <c r="A205" s="268" t="s">
        <v>587</v>
      </c>
      <c r="B205" s="269" t="s">
        <v>471</v>
      </c>
      <c r="C205" s="270">
        <v>4500</v>
      </c>
      <c r="D205" s="270">
        <v>0</v>
      </c>
      <c r="E205" s="270">
        <v>0</v>
      </c>
      <c r="F205" s="270">
        <v>0</v>
      </c>
      <c r="G205" s="270">
        <v>0</v>
      </c>
      <c r="H205" s="270">
        <v>0</v>
      </c>
      <c r="I205" s="270">
        <v>0</v>
      </c>
      <c r="J205" s="270">
        <v>0</v>
      </c>
    </row>
    <row r="206" spans="1:10" ht="12.75">
      <c r="A206" s="268" t="s">
        <v>587</v>
      </c>
      <c r="B206" s="269" t="s">
        <v>471</v>
      </c>
      <c r="C206" s="270">
        <v>32679.87</v>
      </c>
      <c r="D206" s="270">
        <v>0</v>
      </c>
      <c r="E206" s="270">
        <v>-32679.87</v>
      </c>
      <c r="F206" s="270">
        <v>0</v>
      </c>
      <c r="G206" s="270">
        <v>0</v>
      </c>
      <c r="H206" s="270">
        <v>0</v>
      </c>
      <c r="I206" s="270">
        <v>0</v>
      </c>
      <c r="J206" s="270">
        <v>-32679.87</v>
      </c>
    </row>
    <row r="207" spans="1:10" ht="12.75">
      <c r="A207" s="268" t="s">
        <v>587</v>
      </c>
      <c r="B207" s="269" t="s">
        <v>474</v>
      </c>
      <c r="C207" s="270">
        <v>852.89</v>
      </c>
      <c r="D207" s="270">
        <v>2416.1</v>
      </c>
      <c r="E207" s="270">
        <v>1563.21</v>
      </c>
      <c r="F207" s="270">
        <v>0</v>
      </c>
      <c r="G207" s="270">
        <v>0</v>
      </c>
      <c r="H207" s="270">
        <v>0</v>
      </c>
      <c r="I207" s="270">
        <v>0</v>
      </c>
      <c r="J207" s="270">
        <v>1563.21</v>
      </c>
    </row>
    <row r="208" spans="1:10" ht="12.75">
      <c r="A208" s="268" t="s">
        <v>587</v>
      </c>
      <c r="B208" s="269" t="s">
        <v>476</v>
      </c>
      <c r="C208" s="270">
        <v>49302.12</v>
      </c>
      <c r="D208" s="270">
        <v>6373.62</v>
      </c>
      <c r="E208" s="270">
        <v>0</v>
      </c>
      <c r="F208" s="270">
        <v>0</v>
      </c>
      <c r="G208" s="270">
        <v>-619.98</v>
      </c>
      <c r="H208" s="270">
        <v>0</v>
      </c>
      <c r="I208" s="270">
        <v>0</v>
      </c>
      <c r="J208" s="270">
        <v>-619.98</v>
      </c>
    </row>
    <row r="209" spans="1:10" ht="12.75">
      <c r="A209" s="268" t="s">
        <v>587</v>
      </c>
      <c r="B209" s="269" t="s">
        <v>478</v>
      </c>
      <c r="C209" s="270">
        <v>60663.12</v>
      </c>
      <c r="D209" s="270">
        <v>4951.57</v>
      </c>
      <c r="E209" s="270">
        <v>0</v>
      </c>
      <c r="F209" s="270">
        <v>0</v>
      </c>
      <c r="G209" s="270">
        <v>465.25</v>
      </c>
      <c r="H209" s="270">
        <v>0</v>
      </c>
      <c r="I209" s="270">
        <v>0</v>
      </c>
      <c r="J209" s="270">
        <v>465.25</v>
      </c>
    </row>
    <row r="210" spans="1:10" ht="12.75">
      <c r="A210" s="268" t="s">
        <v>587</v>
      </c>
      <c r="B210" s="269" t="s">
        <v>478</v>
      </c>
      <c r="C210" s="270">
        <v>6394.47</v>
      </c>
      <c r="D210" s="270">
        <v>931.55</v>
      </c>
      <c r="E210" s="270">
        <v>-5462.92</v>
      </c>
      <c r="F210" s="270">
        <v>0</v>
      </c>
      <c r="G210" s="270">
        <v>0</v>
      </c>
      <c r="H210" s="270">
        <v>0</v>
      </c>
      <c r="I210" s="270">
        <v>0</v>
      </c>
      <c r="J210" s="270">
        <v>-5462.92</v>
      </c>
    </row>
    <row r="211" spans="1:10" ht="12.75">
      <c r="A211" s="268" t="s">
        <v>587</v>
      </c>
      <c r="B211" s="269" t="s">
        <v>480</v>
      </c>
      <c r="C211" s="270">
        <v>24016.8</v>
      </c>
      <c r="D211" s="270">
        <v>1806.57</v>
      </c>
      <c r="E211" s="270">
        <v>0</v>
      </c>
      <c r="F211" s="270">
        <v>0</v>
      </c>
      <c r="G211" s="270">
        <v>124.21</v>
      </c>
      <c r="H211" s="270">
        <v>0</v>
      </c>
      <c r="I211" s="270">
        <v>0</v>
      </c>
      <c r="J211" s="270">
        <v>124.21</v>
      </c>
    </row>
    <row r="212" spans="1:10" ht="12.75">
      <c r="A212" s="268" t="s">
        <v>587</v>
      </c>
      <c r="B212" s="269" t="s">
        <v>482</v>
      </c>
      <c r="C212" s="270">
        <v>46768.75</v>
      </c>
      <c r="D212" s="270">
        <v>5032.34</v>
      </c>
      <c r="E212" s="270">
        <v>0</v>
      </c>
      <c r="F212" s="270">
        <v>0</v>
      </c>
      <c r="G212" s="270">
        <v>0</v>
      </c>
      <c r="H212" s="270">
        <v>0</v>
      </c>
      <c r="I212" s="270">
        <v>0</v>
      </c>
      <c r="J212" s="270">
        <v>0</v>
      </c>
    </row>
    <row r="213" spans="1:10" ht="12.75">
      <c r="A213" s="268" t="s">
        <v>587</v>
      </c>
      <c r="B213" s="269" t="s">
        <v>482</v>
      </c>
      <c r="C213" s="270">
        <v>1587.8</v>
      </c>
      <c r="D213" s="270">
        <v>281.82</v>
      </c>
      <c r="E213" s="270">
        <v>-1305.98</v>
      </c>
      <c r="F213" s="270">
        <v>0</v>
      </c>
      <c r="G213" s="270">
        <v>0</v>
      </c>
      <c r="H213" s="270">
        <v>0</v>
      </c>
      <c r="I213" s="270">
        <v>0</v>
      </c>
      <c r="J213" s="270">
        <v>-1305.98</v>
      </c>
    </row>
    <row r="214" spans="1:10" ht="12.75">
      <c r="A214" s="268" t="s">
        <v>587</v>
      </c>
      <c r="B214" s="269" t="s">
        <v>484</v>
      </c>
      <c r="C214" s="270">
        <v>28692.21</v>
      </c>
      <c r="D214" s="270">
        <v>5847.32</v>
      </c>
      <c r="E214" s="270">
        <v>0</v>
      </c>
      <c r="F214" s="270">
        <v>0</v>
      </c>
      <c r="G214" s="270">
        <v>-1031.88</v>
      </c>
      <c r="H214" s="270">
        <v>0</v>
      </c>
      <c r="I214" s="270">
        <v>0</v>
      </c>
      <c r="J214" s="270">
        <v>-1031.88</v>
      </c>
    </row>
    <row r="215" spans="1:10" ht="12.75">
      <c r="A215" s="268" t="s">
        <v>587</v>
      </c>
      <c r="B215" s="269" t="s">
        <v>484</v>
      </c>
      <c r="C215" s="270">
        <v>1055.25</v>
      </c>
      <c r="D215" s="270">
        <v>340</v>
      </c>
      <c r="E215" s="270">
        <v>-715.25</v>
      </c>
      <c r="F215" s="270">
        <v>0</v>
      </c>
      <c r="G215" s="270">
        <v>0</v>
      </c>
      <c r="H215" s="270">
        <v>0</v>
      </c>
      <c r="I215" s="270">
        <v>0</v>
      </c>
      <c r="J215" s="270">
        <v>-715.25</v>
      </c>
    </row>
    <row r="216" spans="1:10" ht="12.75">
      <c r="A216" s="268" t="s">
        <v>587</v>
      </c>
      <c r="B216" s="269" t="s">
        <v>486</v>
      </c>
      <c r="C216" s="270">
        <v>7780</v>
      </c>
      <c r="D216" s="270">
        <v>2600</v>
      </c>
      <c r="E216" s="270">
        <v>0</v>
      </c>
      <c r="F216" s="270">
        <v>0</v>
      </c>
      <c r="G216" s="270">
        <v>-315</v>
      </c>
      <c r="H216" s="270">
        <v>0</v>
      </c>
      <c r="I216" s="270">
        <v>0</v>
      </c>
      <c r="J216" s="270">
        <v>-315</v>
      </c>
    </row>
    <row r="217" spans="1:10" ht="12.75">
      <c r="A217" s="268" t="s">
        <v>587</v>
      </c>
      <c r="B217" s="269" t="s">
        <v>486</v>
      </c>
      <c r="C217" s="270">
        <v>13684.76</v>
      </c>
      <c r="D217" s="270">
        <v>3772.86</v>
      </c>
      <c r="E217" s="270">
        <v>-9911.9</v>
      </c>
      <c r="F217" s="270">
        <v>0</v>
      </c>
      <c r="G217" s="270">
        <v>0</v>
      </c>
      <c r="H217" s="270">
        <v>0</v>
      </c>
      <c r="I217" s="270">
        <v>0</v>
      </c>
      <c r="J217" s="270">
        <v>-9911.9</v>
      </c>
    </row>
    <row r="218" spans="1:10" ht="12.75">
      <c r="A218" s="268" t="s">
        <v>587</v>
      </c>
      <c r="B218" s="269" t="s">
        <v>488</v>
      </c>
      <c r="C218" s="270">
        <v>22656.3</v>
      </c>
      <c r="D218" s="270">
        <v>3503.62</v>
      </c>
      <c r="E218" s="270">
        <v>0</v>
      </c>
      <c r="F218" s="270">
        <v>0</v>
      </c>
      <c r="G218" s="270">
        <v>-1243.22</v>
      </c>
      <c r="H218" s="270">
        <v>0</v>
      </c>
      <c r="I218" s="270">
        <v>0</v>
      </c>
      <c r="J218" s="270">
        <v>-1243.22</v>
      </c>
    </row>
    <row r="219" spans="1:10" ht="12.75">
      <c r="A219" s="268" t="s">
        <v>587</v>
      </c>
      <c r="B219" s="269" t="s">
        <v>488</v>
      </c>
      <c r="C219" s="270">
        <v>1618.05</v>
      </c>
      <c r="D219" s="270">
        <v>310</v>
      </c>
      <c r="E219" s="270">
        <v>-1308.05</v>
      </c>
      <c r="F219" s="270">
        <v>0</v>
      </c>
      <c r="G219" s="270">
        <v>0</v>
      </c>
      <c r="H219" s="270">
        <v>0</v>
      </c>
      <c r="I219" s="270">
        <v>0</v>
      </c>
      <c r="J219" s="270">
        <v>-1308.05</v>
      </c>
    </row>
    <row r="220" spans="1:10" ht="12.75">
      <c r="A220" s="268" t="s">
        <v>587</v>
      </c>
      <c r="B220" s="269" t="s">
        <v>490</v>
      </c>
      <c r="C220" s="270">
        <v>11744</v>
      </c>
      <c r="D220" s="270">
        <v>3276</v>
      </c>
      <c r="E220" s="270">
        <v>0</v>
      </c>
      <c r="F220" s="270">
        <v>0</v>
      </c>
      <c r="G220" s="270">
        <v>-1424.8</v>
      </c>
      <c r="H220" s="270">
        <v>0</v>
      </c>
      <c r="I220" s="270">
        <v>0</v>
      </c>
      <c r="J220" s="270">
        <v>-1424.8</v>
      </c>
    </row>
    <row r="221" spans="1:10" ht="12.75">
      <c r="A221" s="268" t="s">
        <v>587</v>
      </c>
      <c r="B221" s="269" t="s">
        <v>490</v>
      </c>
      <c r="C221" s="270">
        <v>4586.95</v>
      </c>
      <c r="D221" s="270">
        <v>1325.02</v>
      </c>
      <c r="E221" s="270">
        <v>-3261.93</v>
      </c>
      <c r="F221" s="270">
        <v>0</v>
      </c>
      <c r="G221" s="270">
        <v>0</v>
      </c>
      <c r="H221" s="270">
        <v>0</v>
      </c>
      <c r="I221" s="270">
        <v>0</v>
      </c>
      <c r="J221" s="270">
        <v>-3261.93</v>
      </c>
    </row>
    <row r="222" spans="1:10" ht="12.75">
      <c r="A222" s="268" t="s">
        <v>587</v>
      </c>
      <c r="B222" s="269" t="s">
        <v>492</v>
      </c>
      <c r="C222" s="270">
        <v>1407</v>
      </c>
      <c r="D222" s="270">
        <v>780</v>
      </c>
      <c r="E222" s="270">
        <v>-627</v>
      </c>
      <c r="F222" s="270">
        <v>0</v>
      </c>
      <c r="G222" s="270">
        <v>0</v>
      </c>
      <c r="H222" s="270">
        <v>0</v>
      </c>
      <c r="I222" s="270">
        <v>0</v>
      </c>
      <c r="J222" s="270">
        <v>-627</v>
      </c>
    </row>
    <row r="223" spans="1:10" ht="12.75">
      <c r="A223" s="268" t="s">
        <v>587</v>
      </c>
      <c r="B223" s="269" t="s">
        <v>494</v>
      </c>
      <c r="C223" s="270">
        <v>32854.92</v>
      </c>
      <c r="D223" s="270">
        <v>10519</v>
      </c>
      <c r="E223" s="270">
        <v>-22335.92</v>
      </c>
      <c r="F223" s="270">
        <v>0</v>
      </c>
      <c r="G223" s="270">
        <v>0</v>
      </c>
      <c r="H223" s="270">
        <v>0</v>
      </c>
      <c r="I223" s="270">
        <v>0</v>
      </c>
      <c r="J223" s="270">
        <v>-22335.92</v>
      </c>
    </row>
    <row r="224" spans="1:10" ht="12.75">
      <c r="A224" s="268" t="s">
        <v>587</v>
      </c>
      <c r="B224" s="269" t="s">
        <v>496</v>
      </c>
      <c r="C224" s="270">
        <v>2579.12</v>
      </c>
      <c r="D224" s="270">
        <v>1320</v>
      </c>
      <c r="E224" s="270">
        <v>0</v>
      </c>
      <c r="F224" s="270">
        <v>0</v>
      </c>
      <c r="G224" s="270">
        <v>0</v>
      </c>
      <c r="H224" s="270">
        <v>0</v>
      </c>
      <c r="I224" s="270">
        <v>0</v>
      </c>
      <c r="J224" s="270">
        <v>0</v>
      </c>
    </row>
    <row r="225" spans="1:10" ht="12.75">
      <c r="A225" s="268" t="s">
        <v>587</v>
      </c>
      <c r="B225" s="269" t="s">
        <v>498</v>
      </c>
      <c r="C225" s="270">
        <v>32486.1</v>
      </c>
      <c r="D225" s="270">
        <v>8119.91</v>
      </c>
      <c r="E225" s="270">
        <v>0</v>
      </c>
      <c r="F225" s="270">
        <v>0</v>
      </c>
      <c r="G225" s="270">
        <v>965.61</v>
      </c>
      <c r="H225" s="270">
        <v>0</v>
      </c>
      <c r="I225" s="270">
        <v>0</v>
      </c>
      <c r="J225" s="270">
        <v>965.61</v>
      </c>
    </row>
    <row r="226" spans="1:10" ht="12.75">
      <c r="A226" s="268" t="s">
        <v>587</v>
      </c>
      <c r="B226" s="269" t="s">
        <v>500</v>
      </c>
      <c r="C226" s="270">
        <v>52617.79</v>
      </c>
      <c r="D226" s="270">
        <v>18125.55</v>
      </c>
      <c r="E226" s="270">
        <v>-34492.24</v>
      </c>
      <c r="F226" s="270">
        <v>0</v>
      </c>
      <c r="G226" s="270">
        <v>0</v>
      </c>
      <c r="H226" s="270">
        <v>0</v>
      </c>
      <c r="I226" s="270">
        <v>0</v>
      </c>
      <c r="J226" s="270">
        <v>-34492.24</v>
      </c>
    </row>
    <row r="227" spans="1:10" ht="12.75">
      <c r="A227" s="268" t="s">
        <v>587</v>
      </c>
      <c r="B227" s="269" t="s">
        <v>502</v>
      </c>
      <c r="C227" s="270">
        <v>158730</v>
      </c>
      <c r="D227" s="270">
        <v>79206.27</v>
      </c>
      <c r="E227" s="270">
        <v>0</v>
      </c>
      <c r="F227" s="270">
        <v>0</v>
      </c>
      <c r="G227" s="270">
        <v>0</v>
      </c>
      <c r="H227" s="270">
        <v>0</v>
      </c>
      <c r="I227" s="270">
        <v>0</v>
      </c>
      <c r="J227" s="270">
        <v>0</v>
      </c>
    </row>
    <row r="228" spans="1:10" ht="12.75">
      <c r="A228" s="268" t="s">
        <v>587</v>
      </c>
      <c r="B228" s="269" t="s">
        <v>502</v>
      </c>
      <c r="C228" s="270">
        <v>141593</v>
      </c>
      <c r="D228" s="270">
        <v>70654.91</v>
      </c>
      <c r="E228" s="270">
        <v>-70938.09</v>
      </c>
      <c r="F228" s="270">
        <v>0</v>
      </c>
      <c r="G228" s="270">
        <v>0</v>
      </c>
      <c r="H228" s="270">
        <v>0</v>
      </c>
      <c r="I228" s="270">
        <v>0</v>
      </c>
      <c r="J228" s="270">
        <v>-70938.09</v>
      </c>
    </row>
    <row r="229" spans="1:10" ht="12.75">
      <c r="A229" s="268" t="s">
        <v>587</v>
      </c>
      <c r="B229" s="269" t="s">
        <v>504</v>
      </c>
      <c r="C229" s="270">
        <v>19473.43</v>
      </c>
      <c r="D229" s="270">
        <v>1136.49</v>
      </c>
      <c r="E229" s="270">
        <v>0</v>
      </c>
      <c r="F229" s="270">
        <v>0</v>
      </c>
      <c r="G229" s="270">
        <v>-568.25</v>
      </c>
      <c r="H229" s="270">
        <v>0</v>
      </c>
      <c r="I229" s="270">
        <v>0</v>
      </c>
      <c r="J229" s="270">
        <v>-568.25</v>
      </c>
    </row>
    <row r="230" spans="1:10" ht="12.75">
      <c r="A230" s="268" t="s">
        <v>587</v>
      </c>
      <c r="B230" s="269" t="s">
        <v>506</v>
      </c>
      <c r="C230" s="270">
        <v>4410.5</v>
      </c>
      <c r="D230" s="270">
        <v>247.9</v>
      </c>
      <c r="E230" s="270">
        <v>0</v>
      </c>
      <c r="F230" s="270">
        <v>0</v>
      </c>
      <c r="G230" s="270">
        <v>3.72</v>
      </c>
      <c r="H230" s="270">
        <v>0</v>
      </c>
      <c r="I230" s="270">
        <v>0</v>
      </c>
      <c r="J230" s="270">
        <v>3.72</v>
      </c>
    </row>
    <row r="231" spans="1:10" ht="12.75">
      <c r="A231" s="268" t="s">
        <v>587</v>
      </c>
      <c r="B231" s="269" t="s">
        <v>506</v>
      </c>
      <c r="C231" s="270">
        <v>7469.99</v>
      </c>
      <c r="D231" s="270">
        <v>320.4</v>
      </c>
      <c r="E231" s="270">
        <v>-7149.59</v>
      </c>
      <c r="F231" s="270">
        <v>0</v>
      </c>
      <c r="G231" s="270">
        <v>0</v>
      </c>
      <c r="H231" s="270">
        <v>0</v>
      </c>
      <c r="I231" s="270">
        <v>0</v>
      </c>
      <c r="J231" s="270">
        <v>-7149.59</v>
      </c>
    </row>
    <row r="232" spans="1:10" ht="12.75">
      <c r="A232" s="268" t="s">
        <v>587</v>
      </c>
      <c r="B232" s="269" t="s">
        <v>508</v>
      </c>
      <c r="C232" s="270">
        <v>2365</v>
      </c>
      <c r="D232" s="270">
        <v>500</v>
      </c>
      <c r="E232" s="270">
        <v>0</v>
      </c>
      <c r="F232" s="270">
        <v>0</v>
      </c>
      <c r="G232" s="270">
        <v>-446</v>
      </c>
      <c r="H232" s="270">
        <v>0</v>
      </c>
      <c r="I232" s="270">
        <v>0</v>
      </c>
      <c r="J232" s="270">
        <v>-446</v>
      </c>
    </row>
    <row r="233" spans="1:10" ht="12.75">
      <c r="A233" s="268" t="s">
        <v>587</v>
      </c>
      <c r="B233" s="269" t="s">
        <v>508</v>
      </c>
      <c r="C233" s="270">
        <v>18599.6</v>
      </c>
      <c r="D233" s="270">
        <v>1195.8</v>
      </c>
      <c r="E233" s="270">
        <v>-17403.8</v>
      </c>
      <c r="F233" s="270">
        <v>0</v>
      </c>
      <c r="G233" s="270">
        <v>0</v>
      </c>
      <c r="H233" s="270">
        <v>0</v>
      </c>
      <c r="I233" s="270">
        <v>0</v>
      </c>
      <c r="J233" s="270">
        <v>-17403.8</v>
      </c>
    </row>
    <row r="234" spans="1:10" ht="12.75">
      <c r="A234" s="268" t="s">
        <v>587</v>
      </c>
      <c r="B234" s="269" t="s">
        <v>510</v>
      </c>
      <c r="C234" s="270">
        <v>2081.53</v>
      </c>
      <c r="D234" s="270">
        <v>1555.66</v>
      </c>
      <c r="E234" s="270">
        <v>-525.87</v>
      </c>
      <c r="F234" s="270">
        <v>0</v>
      </c>
      <c r="G234" s="270">
        <v>0</v>
      </c>
      <c r="H234" s="270">
        <v>0</v>
      </c>
      <c r="I234" s="270">
        <v>0</v>
      </c>
      <c r="J234" s="270">
        <v>-525.87</v>
      </c>
    </row>
    <row r="235" spans="1:10" ht="12.75">
      <c r="A235" s="268" t="s">
        <v>587</v>
      </c>
      <c r="B235" s="269" t="s">
        <v>512</v>
      </c>
      <c r="C235" s="270">
        <v>20092.46</v>
      </c>
      <c r="D235" s="270">
        <v>14875.78</v>
      </c>
      <c r="E235" s="270">
        <v>-5216.68</v>
      </c>
      <c r="F235" s="270">
        <v>0</v>
      </c>
      <c r="G235" s="270">
        <v>0</v>
      </c>
      <c r="H235" s="270">
        <v>0</v>
      </c>
      <c r="I235" s="270">
        <v>0</v>
      </c>
      <c r="J235" s="270">
        <v>-5216.68</v>
      </c>
    </row>
    <row r="236" spans="1:10" ht="12.75">
      <c r="A236" s="449" t="s">
        <v>579</v>
      </c>
      <c r="B236" s="450"/>
      <c r="C236" s="271"/>
      <c r="D236" s="271"/>
      <c r="E236" s="271"/>
      <c r="F236" s="271"/>
      <c r="G236" s="271"/>
      <c r="H236" s="271"/>
      <c r="I236" s="271"/>
      <c r="J236" s="271"/>
    </row>
    <row r="237" spans="1:10" ht="12.75">
      <c r="A237" s="447" t="s">
        <v>580</v>
      </c>
      <c r="B237" s="448"/>
      <c r="C237" s="272">
        <f>SUM(C205:C235)</f>
        <v>815343.7799999999</v>
      </c>
      <c r="D237" s="272">
        <f>SUM(D205:D235)</f>
        <v>251326.05999999997</v>
      </c>
      <c r="E237" s="272">
        <f>SUM(E205:E235)</f>
        <v>-211771.87999999998</v>
      </c>
      <c r="F237" s="272">
        <v>0</v>
      </c>
      <c r="G237" s="272">
        <f>SUM(G205:G235)</f>
        <v>-4090.34</v>
      </c>
      <c r="H237" s="272">
        <v>0</v>
      </c>
      <c r="I237" s="272">
        <v>0</v>
      </c>
      <c r="J237" s="272">
        <f>SUM(J205:J235)</f>
        <v>-215862.21999999997</v>
      </c>
    </row>
    <row r="238" spans="1:10" ht="12.75">
      <c r="A238" s="268" t="s">
        <v>587</v>
      </c>
      <c r="B238" s="273" t="s">
        <v>515</v>
      </c>
      <c r="C238" s="271">
        <v>800</v>
      </c>
      <c r="D238" s="271">
        <v>476</v>
      </c>
      <c r="E238" s="271">
        <v>0</v>
      </c>
      <c r="F238" s="271">
        <v>0</v>
      </c>
      <c r="G238" s="271">
        <v>-154</v>
      </c>
      <c r="H238" s="271">
        <v>0</v>
      </c>
      <c r="I238" s="271">
        <v>0</v>
      </c>
      <c r="J238" s="271">
        <v>-154</v>
      </c>
    </row>
    <row r="239" spans="1:10" ht="12.75">
      <c r="A239" s="268" t="s">
        <v>587</v>
      </c>
      <c r="B239" s="273" t="s">
        <v>515</v>
      </c>
      <c r="C239" s="271">
        <v>26197.9</v>
      </c>
      <c r="D239" s="271">
        <v>5471.62</v>
      </c>
      <c r="E239" s="271">
        <v>-20726.28</v>
      </c>
      <c r="F239" s="271">
        <v>0</v>
      </c>
      <c r="G239" s="271">
        <v>0</v>
      </c>
      <c r="H239" s="271">
        <v>0</v>
      </c>
      <c r="I239" s="271">
        <v>0</v>
      </c>
      <c r="J239" s="271">
        <v>-20726.28</v>
      </c>
    </row>
    <row r="240" spans="1:10" ht="12.75">
      <c r="A240" s="268" t="s">
        <v>587</v>
      </c>
      <c r="B240" s="273" t="s">
        <v>517</v>
      </c>
      <c r="C240" s="271">
        <v>10090.5</v>
      </c>
      <c r="D240" s="271">
        <v>3780</v>
      </c>
      <c r="E240" s="271">
        <v>-6310.5</v>
      </c>
      <c r="F240" s="271">
        <v>0</v>
      </c>
      <c r="G240" s="271">
        <v>0</v>
      </c>
      <c r="H240" s="271">
        <v>0</v>
      </c>
      <c r="I240" s="271">
        <v>0</v>
      </c>
      <c r="J240" s="271">
        <v>-6310.5</v>
      </c>
    </row>
    <row r="241" spans="1:10" ht="12.75">
      <c r="A241" s="268" t="s">
        <v>587</v>
      </c>
      <c r="B241" s="273" t="s">
        <v>519</v>
      </c>
      <c r="C241" s="271">
        <v>10687.09</v>
      </c>
      <c r="D241" s="271">
        <v>3643.5</v>
      </c>
      <c r="E241" s="271">
        <v>-7043.59</v>
      </c>
      <c r="F241" s="271">
        <v>0</v>
      </c>
      <c r="G241" s="271">
        <v>0</v>
      </c>
      <c r="H241" s="271">
        <v>0</v>
      </c>
      <c r="I241" s="271">
        <v>0</v>
      </c>
      <c r="J241" s="271">
        <v>-7043.59</v>
      </c>
    </row>
    <row r="242" spans="1:10" ht="12.75">
      <c r="A242" s="268" t="s">
        <v>587</v>
      </c>
      <c r="B242" s="273" t="s">
        <v>521</v>
      </c>
      <c r="C242" s="271">
        <v>24660.54</v>
      </c>
      <c r="D242" s="271">
        <v>11638</v>
      </c>
      <c r="E242" s="271">
        <v>-13022.54</v>
      </c>
      <c r="F242" s="271">
        <v>0</v>
      </c>
      <c r="G242" s="271">
        <v>0</v>
      </c>
      <c r="H242" s="271">
        <v>0</v>
      </c>
      <c r="I242" s="271">
        <v>0</v>
      </c>
      <c r="J242" s="271">
        <v>-13022.54</v>
      </c>
    </row>
    <row r="243" spans="1:10" ht="12.75">
      <c r="A243" s="268" t="s">
        <v>587</v>
      </c>
      <c r="B243" s="273" t="s">
        <v>523</v>
      </c>
      <c r="C243" s="271">
        <v>15463.94</v>
      </c>
      <c r="D243" s="271">
        <v>6137.8</v>
      </c>
      <c r="E243" s="271">
        <v>-9326.14</v>
      </c>
      <c r="F243" s="271">
        <v>0</v>
      </c>
      <c r="G243" s="271">
        <v>0</v>
      </c>
      <c r="H243" s="271">
        <v>0</v>
      </c>
      <c r="I243" s="271">
        <v>0</v>
      </c>
      <c r="J243" s="271">
        <v>-9326.14</v>
      </c>
    </row>
    <row r="244" spans="1:10" ht="12.75">
      <c r="A244" s="268" t="s">
        <v>587</v>
      </c>
      <c r="B244" s="273" t="s">
        <v>525</v>
      </c>
      <c r="C244" s="271">
        <v>14876</v>
      </c>
      <c r="D244" s="271">
        <v>9567.72</v>
      </c>
      <c r="E244" s="271">
        <v>0</v>
      </c>
      <c r="F244" s="271">
        <v>0</v>
      </c>
      <c r="G244" s="271">
        <v>-872.28</v>
      </c>
      <c r="H244" s="271">
        <v>0</v>
      </c>
      <c r="I244" s="271">
        <v>0</v>
      </c>
      <c r="J244" s="271">
        <v>-872.28</v>
      </c>
    </row>
    <row r="245" spans="1:10" ht="12.75">
      <c r="A245" s="268" t="s">
        <v>587</v>
      </c>
      <c r="B245" s="273" t="s">
        <v>525</v>
      </c>
      <c r="C245" s="271">
        <v>16910.17</v>
      </c>
      <c r="D245" s="271">
        <v>11561</v>
      </c>
      <c r="E245" s="271">
        <v>-5349.17</v>
      </c>
      <c r="F245" s="271">
        <v>0</v>
      </c>
      <c r="G245" s="271">
        <v>0</v>
      </c>
      <c r="H245" s="271">
        <v>0</v>
      </c>
      <c r="I245" s="271">
        <v>0</v>
      </c>
      <c r="J245" s="271">
        <v>-5349.17</v>
      </c>
    </row>
    <row r="246" spans="1:10" ht="12.75">
      <c r="A246" s="447" t="s">
        <v>131</v>
      </c>
      <c r="B246" s="448"/>
      <c r="C246" s="272">
        <f>SUM(C238:C245)</f>
        <v>119686.14</v>
      </c>
      <c r="D246" s="272">
        <f>SUM(D238:D245)</f>
        <v>52275.64</v>
      </c>
      <c r="E246" s="272">
        <f>SUM(E238:E245)</f>
        <v>-61778.219999999994</v>
      </c>
      <c r="F246" s="272">
        <v>0</v>
      </c>
      <c r="G246" s="272">
        <f>SUM(G238:G245)</f>
        <v>-1026.28</v>
      </c>
      <c r="H246" s="272">
        <v>0</v>
      </c>
      <c r="I246" s="272">
        <v>0</v>
      </c>
      <c r="J246" s="272">
        <f>SUM(J238:J245)</f>
        <v>-62804.49999999999</v>
      </c>
    </row>
    <row r="247" spans="1:10" ht="12.75">
      <c r="A247" s="268" t="s">
        <v>587</v>
      </c>
      <c r="B247" s="273" t="s">
        <v>544</v>
      </c>
      <c r="C247" s="270">
        <v>11172.26</v>
      </c>
      <c r="D247" s="270">
        <v>12558.75</v>
      </c>
      <c r="E247" s="270">
        <v>1386.49</v>
      </c>
      <c r="F247" s="270">
        <v>0</v>
      </c>
      <c r="G247" s="270">
        <v>0</v>
      </c>
      <c r="H247" s="270">
        <v>0</v>
      </c>
      <c r="I247" s="270">
        <v>0</v>
      </c>
      <c r="J247" s="270">
        <v>1386.49</v>
      </c>
    </row>
    <row r="248" spans="1:10" ht="12.75">
      <c r="A248" s="268" t="s">
        <v>587</v>
      </c>
      <c r="B248" s="273" t="s">
        <v>545</v>
      </c>
      <c r="C248" s="270">
        <v>11901.85</v>
      </c>
      <c r="D248" s="270">
        <v>13359.35</v>
      </c>
      <c r="E248" s="270">
        <v>0</v>
      </c>
      <c r="F248" s="270">
        <v>0</v>
      </c>
      <c r="G248" s="270">
        <v>-421.53</v>
      </c>
      <c r="H248" s="270">
        <v>0</v>
      </c>
      <c r="I248" s="270">
        <v>0</v>
      </c>
      <c r="J248" s="270">
        <v>-421.53</v>
      </c>
    </row>
    <row r="249" spans="1:10" ht="12.75">
      <c r="A249" s="268" t="s">
        <v>587</v>
      </c>
      <c r="B249" s="273" t="s">
        <v>545</v>
      </c>
      <c r="C249" s="270">
        <v>13308.84</v>
      </c>
      <c r="D249" s="270">
        <v>27686.4</v>
      </c>
      <c r="E249" s="270">
        <v>14377.56</v>
      </c>
      <c r="F249" s="270">
        <v>0</v>
      </c>
      <c r="G249" s="270">
        <v>0</v>
      </c>
      <c r="H249" s="270">
        <v>0</v>
      </c>
      <c r="I249" s="270">
        <v>0</v>
      </c>
      <c r="J249" s="270">
        <v>14377.56</v>
      </c>
    </row>
    <row r="250" spans="1:10" ht="12.75">
      <c r="A250" s="268" t="s">
        <v>587</v>
      </c>
      <c r="B250" s="273" t="s">
        <v>546</v>
      </c>
      <c r="C250" s="270">
        <v>14818.62</v>
      </c>
      <c r="D250" s="270">
        <v>14938.5</v>
      </c>
      <c r="E250" s="270">
        <v>0</v>
      </c>
      <c r="F250" s="270">
        <v>0</v>
      </c>
      <c r="G250" s="270">
        <v>-609.5</v>
      </c>
      <c r="H250" s="270">
        <v>0</v>
      </c>
      <c r="I250" s="270">
        <v>0</v>
      </c>
      <c r="J250" s="270">
        <v>-609.5</v>
      </c>
    </row>
    <row r="251" spans="1:10" ht="12.75">
      <c r="A251" s="268" t="s">
        <v>587</v>
      </c>
      <c r="B251" s="273" t="s">
        <v>546</v>
      </c>
      <c r="C251" s="270">
        <v>12645.07</v>
      </c>
      <c r="D251" s="270">
        <v>27279</v>
      </c>
      <c r="E251" s="270">
        <v>14633.93</v>
      </c>
      <c r="F251" s="270">
        <v>0</v>
      </c>
      <c r="G251" s="270">
        <v>0</v>
      </c>
      <c r="H251" s="270">
        <v>0</v>
      </c>
      <c r="I251" s="270">
        <v>0</v>
      </c>
      <c r="J251" s="270">
        <v>14633.93</v>
      </c>
    </row>
    <row r="252" spans="1:10" ht="12.75">
      <c r="A252" s="268" t="s">
        <v>587</v>
      </c>
      <c r="B252" s="273" t="s">
        <v>547</v>
      </c>
      <c r="C252" s="270">
        <v>38781.48</v>
      </c>
      <c r="D252" s="270">
        <v>39040</v>
      </c>
      <c r="E252" s="270">
        <v>0</v>
      </c>
      <c r="F252" s="270">
        <v>0</v>
      </c>
      <c r="G252" s="270">
        <v>-2684</v>
      </c>
      <c r="H252" s="270">
        <v>0</v>
      </c>
      <c r="I252" s="270">
        <v>0</v>
      </c>
      <c r="J252" s="270">
        <v>-2684</v>
      </c>
    </row>
    <row r="253" spans="1:10" ht="12.75">
      <c r="A253" s="268" t="s">
        <v>587</v>
      </c>
      <c r="B253" s="273" t="s">
        <v>547</v>
      </c>
      <c r="C253" s="270">
        <v>12700.76</v>
      </c>
      <c r="D253" s="270">
        <v>26880</v>
      </c>
      <c r="E253" s="270">
        <v>14179.24</v>
      </c>
      <c r="F253" s="270">
        <v>0</v>
      </c>
      <c r="G253" s="270">
        <v>0</v>
      </c>
      <c r="H253" s="270">
        <v>0</v>
      </c>
      <c r="I253" s="270">
        <v>0</v>
      </c>
      <c r="J253" s="270">
        <v>14179.24</v>
      </c>
    </row>
    <row r="254" spans="1:10" ht="12.75">
      <c r="A254" s="268" t="s">
        <v>587</v>
      </c>
      <c r="B254" s="273" t="s">
        <v>548</v>
      </c>
      <c r="C254" s="270">
        <v>3542.76</v>
      </c>
      <c r="D254" s="270">
        <v>3600</v>
      </c>
      <c r="E254" s="270">
        <v>0</v>
      </c>
      <c r="F254" s="270">
        <v>0</v>
      </c>
      <c r="G254" s="270">
        <v>-180</v>
      </c>
      <c r="H254" s="270">
        <v>0</v>
      </c>
      <c r="I254" s="270">
        <v>0</v>
      </c>
      <c r="J254" s="270">
        <v>-180</v>
      </c>
    </row>
    <row r="255" spans="1:10" ht="12.75">
      <c r="A255" s="268" t="s">
        <v>587</v>
      </c>
      <c r="B255" s="273" t="s">
        <v>548</v>
      </c>
      <c r="C255" s="270">
        <v>20353.83</v>
      </c>
      <c r="D255" s="270">
        <v>41040</v>
      </c>
      <c r="E255" s="270">
        <v>20686.17</v>
      </c>
      <c r="F255" s="270">
        <v>0</v>
      </c>
      <c r="G255" s="270">
        <v>0</v>
      </c>
      <c r="H255" s="270">
        <v>0</v>
      </c>
      <c r="I255" s="270">
        <v>0</v>
      </c>
      <c r="J255" s="270">
        <v>20686.17</v>
      </c>
    </row>
    <row r="256" spans="1:10" ht="12.75">
      <c r="A256" s="268" t="s">
        <v>587</v>
      </c>
      <c r="B256" s="273" t="s">
        <v>549</v>
      </c>
      <c r="C256" s="270">
        <v>21266.06</v>
      </c>
      <c r="D256" s="270">
        <v>35025</v>
      </c>
      <c r="E256" s="270">
        <v>0</v>
      </c>
      <c r="F256" s="270">
        <v>0</v>
      </c>
      <c r="G256" s="270">
        <v>-4203</v>
      </c>
      <c r="H256" s="270">
        <v>0</v>
      </c>
      <c r="I256" s="270">
        <v>0</v>
      </c>
      <c r="J256" s="270">
        <v>-4203</v>
      </c>
    </row>
    <row r="257" spans="1:10" ht="12.75">
      <c r="A257" s="268" t="s">
        <v>587</v>
      </c>
      <c r="B257" s="273" t="s">
        <v>549</v>
      </c>
      <c r="C257" s="270">
        <v>31074.09</v>
      </c>
      <c r="D257" s="270">
        <v>45000</v>
      </c>
      <c r="E257" s="270">
        <v>13925.91</v>
      </c>
      <c r="F257" s="270">
        <v>0</v>
      </c>
      <c r="G257" s="270">
        <v>0</v>
      </c>
      <c r="H257" s="270">
        <v>0</v>
      </c>
      <c r="I257" s="270">
        <v>0</v>
      </c>
      <c r="J257" s="270">
        <v>13925.91</v>
      </c>
    </row>
    <row r="258" spans="1:10" ht="12.75">
      <c r="A258" s="268" t="s">
        <v>587</v>
      </c>
      <c r="B258" s="273" t="s">
        <v>550</v>
      </c>
      <c r="C258" s="270">
        <v>83714.37</v>
      </c>
      <c r="D258" s="270">
        <v>120224</v>
      </c>
      <c r="E258" s="270">
        <v>0</v>
      </c>
      <c r="F258" s="270">
        <v>0</v>
      </c>
      <c r="G258" s="270">
        <v>-15776</v>
      </c>
      <c r="H258" s="270">
        <v>0</v>
      </c>
      <c r="I258" s="270">
        <v>0</v>
      </c>
      <c r="J258" s="270">
        <v>-15776</v>
      </c>
    </row>
    <row r="259" spans="1:10" ht="12.75">
      <c r="A259" s="268" t="s">
        <v>587</v>
      </c>
      <c r="B259" s="273" t="s">
        <v>550</v>
      </c>
      <c r="C259" s="270">
        <v>17300.71</v>
      </c>
      <c r="D259" s="270">
        <v>31934.5</v>
      </c>
      <c r="E259" s="270">
        <v>14633.79</v>
      </c>
      <c r="F259" s="270">
        <v>0</v>
      </c>
      <c r="G259" s="270">
        <v>0</v>
      </c>
      <c r="H259" s="270">
        <v>0</v>
      </c>
      <c r="I259" s="270">
        <v>0</v>
      </c>
      <c r="J259" s="270">
        <v>14633.79</v>
      </c>
    </row>
    <row r="260" spans="1:10" ht="12.75">
      <c r="A260" s="268" t="s">
        <v>587</v>
      </c>
      <c r="B260" s="273" t="s">
        <v>551</v>
      </c>
      <c r="C260" s="270">
        <v>26403.45</v>
      </c>
      <c r="D260" s="270">
        <v>32560</v>
      </c>
      <c r="E260" s="270">
        <v>0</v>
      </c>
      <c r="F260" s="270">
        <v>0</v>
      </c>
      <c r="G260" s="270">
        <v>-2640</v>
      </c>
      <c r="H260" s="270">
        <v>0</v>
      </c>
      <c r="I260" s="270">
        <v>0</v>
      </c>
      <c r="J260" s="270">
        <v>-2640</v>
      </c>
    </row>
    <row r="261" spans="1:10" ht="12.75">
      <c r="A261" s="268" t="s">
        <v>587</v>
      </c>
      <c r="B261" s="273" t="s">
        <v>552</v>
      </c>
      <c r="C261" s="270">
        <v>14527.11</v>
      </c>
      <c r="D261" s="270">
        <v>13144.75</v>
      </c>
      <c r="E261" s="270">
        <v>0</v>
      </c>
      <c r="F261" s="270">
        <v>0</v>
      </c>
      <c r="G261" s="270">
        <v>-1397.31</v>
      </c>
      <c r="H261" s="270">
        <v>0</v>
      </c>
      <c r="I261" s="270">
        <v>0</v>
      </c>
      <c r="J261" s="270">
        <v>-1397.31</v>
      </c>
    </row>
    <row r="262" spans="1:10" ht="12.75">
      <c r="A262" s="268" t="s">
        <v>587</v>
      </c>
      <c r="B262" s="273" t="s">
        <v>553</v>
      </c>
      <c r="C262" s="270">
        <v>7589.52</v>
      </c>
      <c r="D262" s="270">
        <v>8362.8</v>
      </c>
      <c r="E262" s="270">
        <v>0</v>
      </c>
      <c r="F262" s="270">
        <v>0</v>
      </c>
      <c r="G262" s="270">
        <v>-970.8</v>
      </c>
      <c r="H262" s="270">
        <v>0</v>
      </c>
      <c r="I262" s="270">
        <v>0</v>
      </c>
      <c r="J262" s="270">
        <v>-970.8</v>
      </c>
    </row>
    <row r="263" spans="1:10" ht="12.75">
      <c r="A263" s="268"/>
      <c r="B263" s="274"/>
      <c r="C263" s="271">
        <f aca="true" t="shared" si="3" ref="C263:J263">SUM(C247:C262)</f>
        <v>341100.78</v>
      </c>
      <c r="D263" s="271">
        <f t="shared" si="3"/>
        <v>492633.05</v>
      </c>
      <c r="E263" s="271">
        <f t="shared" si="3"/>
        <v>93823.09</v>
      </c>
      <c r="F263" s="271">
        <f t="shared" si="3"/>
        <v>0</v>
      </c>
      <c r="G263" s="271">
        <f t="shared" si="3"/>
        <v>-28882.14</v>
      </c>
      <c r="H263" s="271">
        <f t="shared" si="3"/>
        <v>0</v>
      </c>
      <c r="I263" s="271">
        <f t="shared" si="3"/>
        <v>0</v>
      </c>
      <c r="J263" s="271">
        <f t="shared" si="3"/>
        <v>64940.95</v>
      </c>
    </row>
    <row r="264" spans="1:10" ht="12.75">
      <c r="A264" s="275" t="s">
        <v>581</v>
      </c>
      <c r="B264" s="276"/>
      <c r="C264" s="270"/>
      <c r="D264" s="270"/>
      <c r="E264" s="270"/>
      <c r="F264" s="270"/>
      <c r="G264" s="270"/>
      <c r="H264" s="270"/>
      <c r="I264" s="270"/>
      <c r="J264" s="270"/>
    </row>
    <row r="265" spans="1:10" ht="12.75">
      <c r="A265" s="449" t="s">
        <v>582</v>
      </c>
      <c r="B265" s="450"/>
      <c r="C265" s="270"/>
      <c r="D265" s="270"/>
      <c r="E265" s="270"/>
      <c r="F265" s="270"/>
      <c r="G265" s="270"/>
      <c r="H265" s="270"/>
      <c r="I265" s="270"/>
      <c r="J265" s="270"/>
    </row>
    <row r="266" spans="1:10" ht="12.75">
      <c r="A266" s="277" t="s">
        <v>583</v>
      </c>
      <c r="B266" s="278"/>
      <c r="C266" s="270"/>
      <c r="D266" s="270"/>
      <c r="E266" s="270"/>
      <c r="F266" s="270"/>
      <c r="G266" s="270"/>
      <c r="H266" s="270"/>
      <c r="I266" s="270"/>
      <c r="J266" s="270"/>
    </row>
    <row r="267" spans="1:10" ht="12.75">
      <c r="A267" s="455" t="s">
        <v>584</v>
      </c>
      <c r="B267" s="456"/>
      <c r="C267" s="281">
        <f>C263+C246+C237</f>
        <v>1276130.7</v>
      </c>
      <c r="D267" s="281">
        <f>D263+D246+D237</f>
        <v>796234.7499999999</v>
      </c>
      <c r="E267" s="281">
        <f>E263+E246+E237</f>
        <v>-179727.00999999998</v>
      </c>
      <c r="F267" s="281">
        <v>0</v>
      </c>
      <c r="G267" s="281">
        <f>G263+G246+G237</f>
        <v>-33998.759999999995</v>
      </c>
      <c r="H267" s="281">
        <v>0</v>
      </c>
      <c r="I267" s="281">
        <v>0</v>
      </c>
      <c r="J267" s="281">
        <f>J263+J246+J237</f>
        <v>-213725.76999999996</v>
      </c>
    </row>
    <row r="268" spans="1:10" ht="12.75">
      <c r="A268" s="447" t="s">
        <v>577</v>
      </c>
      <c r="B268" s="448"/>
      <c r="C268" s="267"/>
      <c r="D268" s="267"/>
      <c r="E268" s="267"/>
      <c r="F268" s="267"/>
      <c r="G268" s="267"/>
      <c r="H268" s="267"/>
      <c r="I268" s="267"/>
      <c r="J268" s="267"/>
    </row>
    <row r="269" spans="1:10" ht="12.75">
      <c r="A269" s="268" t="s">
        <v>588</v>
      </c>
      <c r="B269" s="269" t="s">
        <v>471</v>
      </c>
      <c r="C269" s="270">
        <v>4500</v>
      </c>
      <c r="D269" s="270">
        <v>0</v>
      </c>
      <c r="E269" s="270">
        <v>0</v>
      </c>
      <c r="F269" s="270">
        <v>0</v>
      </c>
      <c r="G269" s="270">
        <v>0</v>
      </c>
      <c r="H269" s="270">
        <v>0</v>
      </c>
      <c r="I269" s="270">
        <v>0</v>
      </c>
      <c r="J269" s="270">
        <v>0</v>
      </c>
    </row>
    <row r="270" spans="1:10" ht="12.75">
      <c r="A270" s="268" t="s">
        <v>588</v>
      </c>
      <c r="B270" s="269" t="s">
        <v>471</v>
      </c>
      <c r="C270" s="270">
        <v>32679.87</v>
      </c>
      <c r="D270" s="270">
        <v>0</v>
      </c>
      <c r="E270" s="270">
        <v>-32679.87</v>
      </c>
      <c r="F270" s="270">
        <v>0</v>
      </c>
      <c r="G270" s="270">
        <v>0</v>
      </c>
      <c r="H270" s="270">
        <v>0</v>
      </c>
      <c r="I270" s="270">
        <v>0</v>
      </c>
      <c r="J270" s="270">
        <v>-32679.87</v>
      </c>
    </row>
    <row r="271" spans="1:10" ht="12.75">
      <c r="A271" s="268" t="s">
        <v>588</v>
      </c>
      <c r="B271" s="269" t="s">
        <v>474</v>
      </c>
      <c r="C271" s="270">
        <v>852.89</v>
      </c>
      <c r="D271" s="270">
        <v>2416.1</v>
      </c>
      <c r="E271" s="270">
        <v>1563.21</v>
      </c>
      <c r="F271" s="270">
        <v>0</v>
      </c>
      <c r="G271" s="270">
        <v>0</v>
      </c>
      <c r="H271" s="270">
        <v>0</v>
      </c>
      <c r="I271" s="270">
        <v>0</v>
      </c>
      <c r="J271" s="270">
        <v>1563.21</v>
      </c>
    </row>
    <row r="272" spans="1:10" ht="12.75">
      <c r="A272" s="268" t="s">
        <v>588</v>
      </c>
      <c r="B272" s="269" t="s">
        <v>476</v>
      </c>
      <c r="C272" s="270">
        <v>49302.12</v>
      </c>
      <c r="D272" s="270">
        <v>6373.62</v>
      </c>
      <c r="E272" s="270">
        <v>0</v>
      </c>
      <c r="F272" s="270">
        <v>0</v>
      </c>
      <c r="G272" s="270">
        <v>-619.98</v>
      </c>
      <c r="H272" s="270">
        <v>0</v>
      </c>
      <c r="I272" s="270">
        <v>0</v>
      </c>
      <c r="J272" s="270">
        <v>-619.98</v>
      </c>
    </row>
    <row r="273" spans="1:10" ht="12.75">
      <c r="A273" s="268" t="s">
        <v>588</v>
      </c>
      <c r="B273" s="269" t="s">
        <v>478</v>
      </c>
      <c r="C273" s="270">
        <v>60663.12</v>
      </c>
      <c r="D273" s="270">
        <v>4777.1</v>
      </c>
      <c r="E273" s="270">
        <v>0</v>
      </c>
      <c r="F273" s="270">
        <v>0</v>
      </c>
      <c r="G273" s="270">
        <v>290.78</v>
      </c>
      <c r="H273" s="270">
        <v>0</v>
      </c>
      <c r="I273" s="270">
        <v>0</v>
      </c>
      <c r="J273" s="270">
        <v>290.78</v>
      </c>
    </row>
    <row r="274" spans="1:10" ht="12.75">
      <c r="A274" s="268" t="s">
        <v>588</v>
      </c>
      <c r="B274" s="269" t="s">
        <v>478</v>
      </c>
      <c r="C274" s="270">
        <v>6394.47</v>
      </c>
      <c r="D274" s="270">
        <v>898.73</v>
      </c>
      <c r="E274" s="270">
        <v>-5495.74</v>
      </c>
      <c r="F274" s="270">
        <v>0</v>
      </c>
      <c r="G274" s="270">
        <v>0</v>
      </c>
      <c r="H274" s="270">
        <v>0</v>
      </c>
      <c r="I274" s="270">
        <v>0</v>
      </c>
      <c r="J274" s="270">
        <v>-5495.74</v>
      </c>
    </row>
    <row r="275" spans="1:10" ht="12.75">
      <c r="A275" s="268" t="s">
        <v>588</v>
      </c>
      <c r="B275" s="269" t="s">
        <v>480</v>
      </c>
      <c r="C275" s="270">
        <v>24016.8</v>
      </c>
      <c r="D275" s="270">
        <v>1710.66</v>
      </c>
      <c r="E275" s="270">
        <v>0</v>
      </c>
      <c r="F275" s="270">
        <v>0</v>
      </c>
      <c r="G275" s="270">
        <v>28.3</v>
      </c>
      <c r="H275" s="270">
        <v>0</v>
      </c>
      <c r="I275" s="270">
        <v>0</v>
      </c>
      <c r="J275" s="270">
        <v>28.3</v>
      </c>
    </row>
    <row r="276" spans="1:10" ht="12.75">
      <c r="A276" s="268" t="s">
        <v>588</v>
      </c>
      <c r="B276" s="269" t="s">
        <v>482</v>
      </c>
      <c r="C276" s="270">
        <v>46768.75</v>
      </c>
      <c r="D276" s="270">
        <v>4696.85</v>
      </c>
      <c r="E276" s="270">
        <v>0</v>
      </c>
      <c r="F276" s="270">
        <v>0</v>
      </c>
      <c r="G276" s="270">
        <v>-335.49</v>
      </c>
      <c r="H276" s="270">
        <v>0</v>
      </c>
      <c r="I276" s="270">
        <v>0</v>
      </c>
      <c r="J276" s="270">
        <v>-335.49</v>
      </c>
    </row>
    <row r="277" spans="1:10" ht="12.75">
      <c r="A277" s="268" t="s">
        <v>588</v>
      </c>
      <c r="B277" s="269" t="s">
        <v>482</v>
      </c>
      <c r="C277" s="270">
        <v>1587.8</v>
      </c>
      <c r="D277" s="270">
        <v>263.03</v>
      </c>
      <c r="E277" s="270">
        <v>-1324.77</v>
      </c>
      <c r="F277" s="270">
        <v>0</v>
      </c>
      <c r="G277" s="270">
        <v>0</v>
      </c>
      <c r="H277" s="270">
        <v>0</v>
      </c>
      <c r="I277" s="270">
        <v>0</v>
      </c>
      <c r="J277" s="270">
        <v>-1324.77</v>
      </c>
    </row>
    <row r="278" spans="1:10" ht="12.75">
      <c r="A278" s="268" t="s">
        <v>588</v>
      </c>
      <c r="B278" s="269" t="s">
        <v>484</v>
      </c>
      <c r="C278" s="270">
        <v>28692.21</v>
      </c>
      <c r="D278" s="270">
        <v>5847.32</v>
      </c>
      <c r="E278" s="270">
        <v>0</v>
      </c>
      <c r="F278" s="270">
        <v>0</v>
      </c>
      <c r="G278" s="270">
        <v>-1031.88</v>
      </c>
      <c r="H278" s="270">
        <v>0</v>
      </c>
      <c r="I278" s="270">
        <v>0</v>
      </c>
      <c r="J278" s="270">
        <v>-1031.88</v>
      </c>
    </row>
    <row r="279" spans="1:10" ht="12.75">
      <c r="A279" s="268" t="s">
        <v>588</v>
      </c>
      <c r="B279" s="269" t="s">
        <v>484</v>
      </c>
      <c r="C279" s="270">
        <v>1055.25</v>
      </c>
      <c r="D279" s="270">
        <v>340</v>
      </c>
      <c r="E279" s="270">
        <v>-715.25</v>
      </c>
      <c r="F279" s="270">
        <v>0</v>
      </c>
      <c r="G279" s="270">
        <v>0</v>
      </c>
      <c r="H279" s="270">
        <v>0</v>
      </c>
      <c r="I279" s="270">
        <v>0</v>
      </c>
      <c r="J279" s="270">
        <v>-715.25</v>
      </c>
    </row>
    <row r="280" spans="1:10" ht="12.75">
      <c r="A280" s="268" t="s">
        <v>588</v>
      </c>
      <c r="B280" s="269" t="s">
        <v>486</v>
      </c>
      <c r="C280" s="270">
        <v>7780</v>
      </c>
      <c r="D280" s="270">
        <v>2600</v>
      </c>
      <c r="E280" s="270">
        <v>0</v>
      </c>
      <c r="F280" s="270">
        <v>0</v>
      </c>
      <c r="G280" s="270">
        <v>-315</v>
      </c>
      <c r="H280" s="270">
        <v>0</v>
      </c>
      <c r="I280" s="270">
        <v>0</v>
      </c>
      <c r="J280" s="270">
        <v>-315</v>
      </c>
    </row>
    <row r="281" spans="1:10" ht="12.75">
      <c r="A281" s="268" t="s">
        <v>588</v>
      </c>
      <c r="B281" s="269" t="s">
        <v>486</v>
      </c>
      <c r="C281" s="270">
        <v>13684.76</v>
      </c>
      <c r="D281" s="270">
        <v>3772.86</v>
      </c>
      <c r="E281" s="270">
        <v>-9911.9</v>
      </c>
      <c r="F281" s="270">
        <v>0</v>
      </c>
      <c r="G281" s="270">
        <v>0</v>
      </c>
      <c r="H281" s="270">
        <v>0</v>
      </c>
      <c r="I281" s="270">
        <v>0</v>
      </c>
      <c r="J281" s="270">
        <v>-9911.9</v>
      </c>
    </row>
    <row r="282" spans="1:10" ht="12.75">
      <c r="A282" s="268" t="s">
        <v>588</v>
      </c>
      <c r="B282" s="269" t="s">
        <v>488</v>
      </c>
      <c r="C282" s="270">
        <v>22656.3</v>
      </c>
      <c r="D282" s="270">
        <v>3503.62</v>
      </c>
      <c r="E282" s="270">
        <v>0</v>
      </c>
      <c r="F282" s="270">
        <v>0</v>
      </c>
      <c r="G282" s="270">
        <v>-1243.22</v>
      </c>
      <c r="H282" s="270">
        <v>0</v>
      </c>
      <c r="I282" s="270">
        <v>0</v>
      </c>
      <c r="J282" s="270">
        <v>-1243.22</v>
      </c>
    </row>
    <row r="283" spans="1:10" ht="12.75">
      <c r="A283" s="268" t="s">
        <v>588</v>
      </c>
      <c r="B283" s="269" t="s">
        <v>488</v>
      </c>
      <c r="C283" s="270">
        <v>1618.05</v>
      </c>
      <c r="D283" s="270">
        <v>310</v>
      </c>
      <c r="E283" s="270">
        <v>-1308.05</v>
      </c>
      <c r="F283" s="270">
        <v>0</v>
      </c>
      <c r="G283" s="270">
        <v>0</v>
      </c>
      <c r="H283" s="270">
        <v>0</v>
      </c>
      <c r="I283" s="270">
        <v>0</v>
      </c>
      <c r="J283" s="270">
        <v>-1308.05</v>
      </c>
    </row>
    <row r="284" spans="1:10" ht="12.75">
      <c r="A284" s="268" t="s">
        <v>588</v>
      </c>
      <c r="B284" s="269" t="s">
        <v>490</v>
      </c>
      <c r="C284" s="270">
        <v>11744</v>
      </c>
      <c r="D284" s="270">
        <v>2680.6</v>
      </c>
      <c r="E284" s="270">
        <v>0</v>
      </c>
      <c r="F284" s="270">
        <v>0</v>
      </c>
      <c r="G284" s="270">
        <v>-2020.2</v>
      </c>
      <c r="H284" s="270">
        <v>0</v>
      </c>
      <c r="I284" s="270">
        <v>0</v>
      </c>
      <c r="J284" s="270">
        <v>-2020.2</v>
      </c>
    </row>
    <row r="285" spans="1:10" ht="12.75">
      <c r="A285" s="268" t="s">
        <v>588</v>
      </c>
      <c r="B285" s="269" t="s">
        <v>490</v>
      </c>
      <c r="C285" s="270">
        <v>4586.95</v>
      </c>
      <c r="D285" s="270">
        <v>1084.2</v>
      </c>
      <c r="E285" s="270">
        <v>-3502.75</v>
      </c>
      <c r="F285" s="270">
        <v>0</v>
      </c>
      <c r="G285" s="270">
        <v>0</v>
      </c>
      <c r="H285" s="270">
        <v>0</v>
      </c>
      <c r="I285" s="270">
        <v>0</v>
      </c>
      <c r="J285" s="270">
        <v>-3502.75</v>
      </c>
    </row>
    <row r="286" spans="1:10" ht="12.75">
      <c r="A286" s="268" t="s">
        <v>588</v>
      </c>
      <c r="B286" s="269" t="s">
        <v>492</v>
      </c>
      <c r="C286" s="270">
        <v>1407</v>
      </c>
      <c r="D286" s="270">
        <v>780</v>
      </c>
      <c r="E286" s="270">
        <v>-627</v>
      </c>
      <c r="F286" s="270">
        <v>0</v>
      </c>
      <c r="G286" s="270">
        <v>0</v>
      </c>
      <c r="H286" s="270">
        <v>0</v>
      </c>
      <c r="I286" s="270">
        <v>0</v>
      </c>
      <c r="J286" s="270">
        <v>-627</v>
      </c>
    </row>
    <row r="287" spans="1:10" ht="12.75">
      <c r="A287" s="268" t="s">
        <v>588</v>
      </c>
      <c r="B287" s="269" t="s">
        <v>494</v>
      </c>
      <c r="C287" s="270">
        <v>32854.92</v>
      </c>
      <c r="D287" s="270">
        <v>12467.12</v>
      </c>
      <c r="E287" s="270">
        <v>-20387.8</v>
      </c>
      <c r="F287" s="270">
        <v>0</v>
      </c>
      <c r="G287" s="270">
        <v>0</v>
      </c>
      <c r="H287" s="270">
        <v>0</v>
      </c>
      <c r="I287" s="270">
        <v>0</v>
      </c>
      <c r="J287" s="270">
        <v>-20387.8</v>
      </c>
    </row>
    <row r="288" spans="1:10" ht="12.75">
      <c r="A288" s="268" t="s">
        <v>588</v>
      </c>
      <c r="B288" s="269" t="s">
        <v>496</v>
      </c>
      <c r="C288" s="270">
        <v>2579.12</v>
      </c>
      <c r="D288" s="270">
        <v>1200</v>
      </c>
      <c r="E288" s="270">
        <v>0</v>
      </c>
      <c r="F288" s="270">
        <v>0</v>
      </c>
      <c r="G288" s="270">
        <v>-120</v>
      </c>
      <c r="H288" s="270">
        <v>0</v>
      </c>
      <c r="I288" s="270">
        <v>0</v>
      </c>
      <c r="J288" s="270">
        <v>-120</v>
      </c>
    </row>
    <row r="289" spans="1:10" ht="12.75">
      <c r="A289" s="268" t="s">
        <v>588</v>
      </c>
      <c r="B289" s="269" t="s">
        <v>498</v>
      </c>
      <c r="C289" s="270">
        <v>32486.1</v>
      </c>
      <c r="D289" s="270">
        <v>8119.91</v>
      </c>
      <c r="E289" s="270">
        <v>0</v>
      </c>
      <c r="F289" s="270">
        <v>0</v>
      </c>
      <c r="G289" s="270">
        <v>965.61</v>
      </c>
      <c r="H289" s="270">
        <v>0</v>
      </c>
      <c r="I289" s="270">
        <v>0</v>
      </c>
      <c r="J289" s="270">
        <v>965.61</v>
      </c>
    </row>
    <row r="290" spans="1:10" ht="12.75">
      <c r="A290" s="268" t="s">
        <v>588</v>
      </c>
      <c r="B290" s="269" t="s">
        <v>500</v>
      </c>
      <c r="C290" s="270">
        <v>52617.79</v>
      </c>
      <c r="D290" s="270">
        <v>18128.14</v>
      </c>
      <c r="E290" s="270">
        <v>-34489.65</v>
      </c>
      <c r="F290" s="270">
        <v>0</v>
      </c>
      <c r="G290" s="270">
        <v>0</v>
      </c>
      <c r="H290" s="270">
        <v>0</v>
      </c>
      <c r="I290" s="270">
        <v>0</v>
      </c>
      <c r="J290" s="270">
        <v>-34489.65</v>
      </c>
    </row>
    <row r="291" spans="1:10" ht="12.75">
      <c r="A291" s="268" t="s">
        <v>588</v>
      </c>
      <c r="B291" s="269" t="s">
        <v>502</v>
      </c>
      <c r="C291" s="270">
        <v>158730</v>
      </c>
      <c r="D291" s="270">
        <v>96428.48</v>
      </c>
      <c r="E291" s="270">
        <v>0</v>
      </c>
      <c r="F291" s="270">
        <v>0</v>
      </c>
      <c r="G291" s="270">
        <v>17222.21</v>
      </c>
      <c r="H291" s="270">
        <v>0</v>
      </c>
      <c r="I291" s="270">
        <v>0</v>
      </c>
      <c r="J291" s="270">
        <v>17222.21</v>
      </c>
    </row>
    <row r="292" spans="1:10" ht="12.75">
      <c r="A292" s="268" t="s">
        <v>588</v>
      </c>
      <c r="B292" s="269" t="s">
        <v>502</v>
      </c>
      <c r="C292" s="270">
        <v>141593</v>
      </c>
      <c r="D292" s="270">
        <v>86017.75</v>
      </c>
      <c r="E292" s="270">
        <v>-55575.25</v>
      </c>
      <c r="F292" s="270">
        <v>0</v>
      </c>
      <c r="G292" s="270">
        <v>0</v>
      </c>
      <c r="H292" s="270">
        <v>0</v>
      </c>
      <c r="I292" s="270">
        <v>0</v>
      </c>
      <c r="J292" s="270">
        <v>-55575.25</v>
      </c>
    </row>
    <row r="293" spans="1:10" ht="12.75">
      <c r="A293" s="268" t="s">
        <v>588</v>
      </c>
      <c r="B293" s="269" t="s">
        <v>504</v>
      </c>
      <c r="C293" s="270">
        <v>19473.43</v>
      </c>
      <c r="D293" s="270">
        <v>984.96</v>
      </c>
      <c r="E293" s="270">
        <v>0</v>
      </c>
      <c r="F293" s="270">
        <v>0</v>
      </c>
      <c r="G293" s="270">
        <v>-719.78</v>
      </c>
      <c r="H293" s="270">
        <v>0</v>
      </c>
      <c r="I293" s="270">
        <v>0</v>
      </c>
      <c r="J293" s="270">
        <v>-719.78</v>
      </c>
    </row>
    <row r="294" spans="1:10" ht="12.75">
      <c r="A294" s="268" t="s">
        <v>588</v>
      </c>
      <c r="B294" s="269" t="s">
        <v>506</v>
      </c>
      <c r="C294" s="270">
        <v>4410.5</v>
      </c>
      <c r="D294" s="270">
        <v>371.85</v>
      </c>
      <c r="E294" s="270">
        <v>0</v>
      </c>
      <c r="F294" s="270">
        <v>0</v>
      </c>
      <c r="G294" s="270">
        <v>127.67</v>
      </c>
      <c r="H294" s="270">
        <v>0</v>
      </c>
      <c r="I294" s="270">
        <v>0</v>
      </c>
      <c r="J294" s="270">
        <v>127.67</v>
      </c>
    </row>
    <row r="295" spans="1:10" ht="12.75">
      <c r="A295" s="268" t="s">
        <v>588</v>
      </c>
      <c r="B295" s="269" t="s">
        <v>506</v>
      </c>
      <c r="C295" s="270">
        <v>7469.99</v>
      </c>
      <c r="D295" s="270">
        <v>480.6</v>
      </c>
      <c r="E295" s="270">
        <v>-6989.39</v>
      </c>
      <c r="F295" s="270">
        <v>0</v>
      </c>
      <c r="G295" s="270">
        <v>0</v>
      </c>
      <c r="H295" s="270">
        <v>0</v>
      </c>
      <c r="I295" s="270">
        <v>0</v>
      </c>
      <c r="J295" s="270">
        <v>-6989.39</v>
      </c>
    </row>
    <row r="296" spans="1:10" ht="12.75">
      <c r="A296" s="268" t="s">
        <v>588</v>
      </c>
      <c r="B296" s="269" t="s">
        <v>508</v>
      </c>
      <c r="C296" s="270">
        <v>2365</v>
      </c>
      <c r="D296" s="270">
        <v>390</v>
      </c>
      <c r="E296" s="270">
        <v>0</v>
      </c>
      <c r="F296" s="270">
        <v>0</v>
      </c>
      <c r="G296" s="270">
        <v>-556</v>
      </c>
      <c r="H296" s="270">
        <v>0</v>
      </c>
      <c r="I296" s="270">
        <v>0</v>
      </c>
      <c r="J296" s="270">
        <v>-556</v>
      </c>
    </row>
    <row r="297" spans="1:10" ht="12.75">
      <c r="A297" s="268" t="s">
        <v>588</v>
      </c>
      <c r="B297" s="269" t="s">
        <v>508</v>
      </c>
      <c r="C297" s="270">
        <v>18599.6</v>
      </c>
      <c r="D297" s="270">
        <v>932.72</v>
      </c>
      <c r="E297" s="270">
        <v>-17666.88</v>
      </c>
      <c r="F297" s="270">
        <v>0</v>
      </c>
      <c r="G297" s="270">
        <v>0</v>
      </c>
      <c r="H297" s="270">
        <v>0</v>
      </c>
      <c r="I297" s="270">
        <v>0</v>
      </c>
      <c r="J297" s="270">
        <v>-17666.88</v>
      </c>
    </row>
    <row r="298" spans="1:10" ht="12.75">
      <c r="A298" s="268" t="s">
        <v>588</v>
      </c>
      <c r="B298" s="269" t="s">
        <v>510</v>
      </c>
      <c r="C298" s="270">
        <v>2081.53</v>
      </c>
      <c r="D298" s="270">
        <v>1455.07</v>
      </c>
      <c r="E298" s="270">
        <v>-626.46</v>
      </c>
      <c r="F298" s="270">
        <v>0</v>
      </c>
      <c r="G298" s="270">
        <v>0</v>
      </c>
      <c r="H298" s="270">
        <v>0</v>
      </c>
      <c r="I298" s="270">
        <v>0</v>
      </c>
      <c r="J298" s="270">
        <v>-626.46</v>
      </c>
    </row>
    <row r="299" spans="1:10" ht="12.75">
      <c r="A299" s="268" t="s">
        <v>588</v>
      </c>
      <c r="B299" s="269" t="s">
        <v>512</v>
      </c>
      <c r="C299" s="270">
        <v>20092.46</v>
      </c>
      <c r="D299" s="270">
        <v>15158.74</v>
      </c>
      <c r="E299" s="270">
        <v>-4933.72</v>
      </c>
      <c r="F299" s="270">
        <v>0</v>
      </c>
      <c r="G299" s="270">
        <v>0</v>
      </c>
      <c r="H299" s="270">
        <v>0</v>
      </c>
      <c r="I299" s="270">
        <v>0</v>
      </c>
      <c r="J299" s="270">
        <v>-4933.72</v>
      </c>
    </row>
    <row r="300" spans="1:10" ht="12.75">
      <c r="A300" s="449" t="s">
        <v>579</v>
      </c>
      <c r="B300" s="450"/>
      <c r="C300" s="271"/>
      <c r="D300" s="271"/>
      <c r="E300" s="271"/>
      <c r="F300" s="271"/>
      <c r="G300" s="271"/>
      <c r="H300" s="271"/>
      <c r="I300" s="271"/>
      <c r="J300" s="271"/>
    </row>
    <row r="301" spans="1:10" ht="12.75">
      <c r="A301" s="447" t="s">
        <v>580</v>
      </c>
      <c r="B301" s="448"/>
      <c r="C301" s="272">
        <f>SUM(C269:C299)</f>
        <v>815343.7799999999</v>
      </c>
      <c r="D301" s="272">
        <f>SUM(D269:D299)</f>
        <v>284190.0299999999</v>
      </c>
      <c r="E301" s="272">
        <f>SUM(E269:E299)</f>
        <v>-194671.27000000002</v>
      </c>
      <c r="F301" s="272">
        <v>0</v>
      </c>
      <c r="G301" s="272">
        <f>SUM(G269:G299)</f>
        <v>11673.019999999997</v>
      </c>
      <c r="H301" s="272">
        <v>0</v>
      </c>
      <c r="I301" s="272">
        <v>0</v>
      </c>
      <c r="J301" s="272">
        <f>SUM(J269:J299)</f>
        <v>-182998.25</v>
      </c>
    </row>
    <row r="302" spans="1:10" ht="12.75">
      <c r="A302" s="268" t="s">
        <v>588</v>
      </c>
      <c r="B302" s="273" t="s">
        <v>515</v>
      </c>
      <c r="C302" s="271">
        <v>800</v>
      </c>
      <c r="D302" s="271">
        <v>468.76</v>
      </c>
      <c r="E302" s="271">
        <v>0</v>
      </c>
      <c r="F302" s="271">
        <v>0</v>
      </c>
      <c r="G302" s="271">
        <v>-161.24</v>
      </c>
      <c r="H302" s="271">
        <v>0</v>
      </c>
      <c r="I302" s="271">
        <v>0</v>
      </c>
      <c r="J302" s="271">
        <v>-161.24</v>
      </c>
    </row>
    <row r="303" spans="1:10" ht="12.75">
      <c r="A303" s="268" t="s">
        <v>588</v>
      </c>
      <c r="B303" s="273" t="s">
        <v>515</v>
      </c>
      <c r="C303" s="271">
        <v>26197.9</v>
      </c>
      <c r="D303" s="271">
        <v>5388.4</v>
      </c>
      <c r="E303" s="271">
        <v>-20809.5</v>
      </c>
      <c r="F303" s="271">
        <v>0</v>
      </c>
      <c r="G303" s="271">
        <v>0</v>
      </c>
      <c r="H303" s="271">
        <v>0</v>
      </c>
      <c r="I303" s="271">
        <v>0</v>
      </c>
      <c r="J303" s="271">
        <v>-20809.5</v>
      </c>
    </row>
    <row r="304" spans="1:10" ht="12.75">
      <c r="A304" s="268" t="s">
        <v>588</v>
      </c>
      <c r="B304" s="273" t="s">
        <v>517</v>
      </c>
      <c r="C304" s="271">
        <v>10090.5</v>
      </c>
      <c r="D304" s="271">
        <v>3780</v>
      </c>
      <c r="E304" s="271">
        <v>-6310.5</v>
      </c>
      <c r="F304" s="271">
        <v>0</v>
      </c>
      <c r="G304" s="271">
        <v>0</v>
      </c>
      <c r="H304" s="271">
        <v>0</v>
      </c>
      <c r="I304" s="271">
        <v>0</v>
      </c>
      <c r="J304" s="271">
        <v>-6310.5</v>
      </c>
    </row>
    <row r="305" spans="1:10" ht="12.75">
      <c r="A305" s="268" t="s">
        <v>588</v>
      </c>
      <c r="B305" s="273" t="s">
        <v>519</v>
      </c>
      <c r="C305" s="271">
        <v>10687.09</v>
      </c>
      <c r="D305" s="271">
        <v>3643.5</v>
      </c>
      <c r="E305" s="271">
        <v>-7043.59</v>
      </c>
      <c r="F305" s="271">
        <v>0</v>
      </c>
      <c r="G305" s="271">
        <v>0</v>
      </c>
      <c r="H305" s="271">
        <v>0</v>
      </c>
      <c r="I305" s="271">
        <v>0</v>
      </c>
      <c r="J305" s="271">
        <v>-7043.59</v>
      </c>
    </row>
    <row r="306" spans="1:10" ht="12.75">
      <c r="A306" s="268" t="s">
        <v>588</v>
      </c>
      <c r="B306" s="273" t="s">
        <v>521</v>
      </c>
      <c r="C306" s="271">
        <v>24660.54</v>
      </c>
      <c r="D306" s="271">
        <v>9487.5</v>
      </c>
      <c r="E306" s="271">
        <v>-15173.04</v>
      </c>
      <c r="F306" s="271">
        <v>0</v>
      </c>
      <c r="G306" s="271">
        <v>0</v>
      </c>
      <c r="H306" s="271">
        <v>0</v>
      </c>
      <c r="I306" s="271">
        <v>0</v>
      </c>
      <c r="J306" s="271">
        <v>-15173.04</v>
      </c>
    </row>
    <row r="307" spans="1:10" ht="12.75">
      <c r="A307" s="268" t="s">
        <v>588</v>
      </c>
      <c r="B307" s="273" t="s">
        <v>523</v>
      </c>
      <c r="C307" s="271">
        <v>15463.94</v>
      </c>
      <c r="D307" s="271">
        <v>6149.44</v>
      </c>
      <c r="E307" s="271">
        <v>-9314.5</v>
      </c>
      <c r="F307" s="271">
        <v>0</v>
      </c>
      <c r="G307" s="271">
        <v>0</v>
      </c>
      <c r="H307" s="271">
        <v>0</v>
      </c>
      <c r="I307" s="271">
        <v>0</v>
      </c>
      <c r="J307" s="271">
        <v>-9314.5</v>
      </c>
    </row>
    <row r="308" spans="1:10" ht="12.75">
      <c r="A308" s="268" t="s">
        <v>588</v>
      </c>
      <c r="B308" s="273" t="s">
        <v>525</v>
      </c>
      <c r="C308" s="271">
        <v>14876</v>
      </c>
      <c r="D308" s="271">
        <v>8790</v>
      </c>
      <c r="E308" s="271">
        <v>0</v>
      </c>
      <c r="F308" s="271">
        <v>0</v>
      </c>
      <c r="G308" s="271">
        <v>-1650</v>
      </c>
      <c r="H308" s="271">
        <v>0</v>
      </c>
      <c r="I308" s="271">
        <v>0</v>
      </c>
      <c r="J308" s="271">
        <v>-1650</v>
      </c>
    </row>
    <row r="309" spans="1:10" ht="12.75">
      <c r="A309" s="268" t="s">
        <v>588</v>
      </c>
      <c r="B309" s="273" t="s">
        <v>525</v>
      </c>
      <c r="C309" s="271">
        <v>16910.17</v>
      </c>
      <c r="D309" s="271">
        <v>10621.25</v>
      </c>
      <c r="E309" s="271">
        <v>-6288.92</v>
      </c>
      <c r="F309" s="271">
        <v>0</v>
      </c>
      <c r="G309" s="271">
        <v>0</v>
      </c>
      <c r="H309" s="271">
        <v>0</v>
      </c>
      <c r="I309" s="271">
        <v>0</v>
      </c>
      <c r="J309" s="271">
        <v>-6288.92</v>
      </c>
    </row>
    <row r="310" spans="1:10" ht="12.75">
      <c r="A310" s="447" t="s">
        <v>131</v>
      </c>
      <c r="B310" s="448"/>
      <c r="C310" s="272">
        <f>SUM(C302:C309)</f>
        <v>119686.14</v>
      </c>
      <c r="D310" s="272">
        <f>SUM(D302:D309)</f>
        <v>48328.85</v>
      </c>
      <c r="E310" s="272">
        <f>SUM(E302:E309)</f>
        <v>-64940.049999999996</v>
      </c>
      <c r="F310" s="272">
        <v>0</v>
      </c>
      <c r="G310" s="272">
        <f>SUM(G302:G309)</f>
        <v>-1811.24</v>
      </c>
      <c r="H310" s="272">
        <v>0</v>
      </c>
      <c r="I310" s="272">
        <v>0</v>
      </c>
      <c r="J310" s="272">
        <f>SUM(J302:J309)</f>
        <v>-66751.29000000001</v>
      </c>
    </row>
    <row r="311" spans="1:10" ht="12.75">
      <c r="A311" s="268" t="s">
        <v>588</v>
      </c>
      <c r="B311" s="273" t="s">
        <v>544</v>
      </c>
      <c r="C311" s="270">
        <v>11172.26</v>
      </c>
      <c r="D311" s="270">
        <v>12558.75</v>
      </c>
      <c r="E311" s="270">
        <v>1386.49</v>
      </c>
      <c r="F311" s="270">
        <v>0</v>
      </c>
      <c r="G311" s="270">
        <v>0</v>
      </c>
      <c r="H311" s="270">
        <v>0</v>
      </c>
      <c r="I311" s="270">
        <v>0</v>
      </c>
      <c r="J311" s="270">
        <v>1386.49</v>
      </c>
    </row>
    <row r="312" spans="1:10" ht="12.75">
      <c r="A312" s="268" t="s">
        <v>588</v>
      </c>
      <c r="B312" s="273" t="s">
        <v>545</v>
      </c>
      <c r="C312" s="270">
        <v>11901.85</v>
      </c>
      <c r="D312" s="270">
        <v>12581.13</v>
      </c>
      <c r="E312" s="270">
        <v>0</v>
      </c>
      <c r="F312" s="270">
        <v>0</v>
      </c>
      <c r="G312" s="270">
        <v>-1199.75</v>
      </c>
      <c r="H312" s="270">
        <v>0</v>
      </c>
      <c r="I312" s="270">
        <v>0</v>
      </c>
      <c r="J312" s="270">
        <v>-1199.75</v>
      </c>
    </row>
    <row r="313" spans="1:10" ht="12.75">
      <c r="A313" s="268" t="s">
        <v>588</v>
      </c>
      <c r="B313" s="273" t="s">
        <v>545</v>
      </c>
      <c r="C313" s="270">
        <v>13308.84</v>
      </c>
      <c r="D313" s="270">
        <v>26073.6</v>
      </c>
      <c r="E313" s="270">
        <v>12764.76</v>
      </c>
      <c r="F313" s="270">
        <v>0</v>
      </c>
      <c r="G313" s="270">
        <v>0</v>
      </c>
      <c r="H313" s="270">
        <v>0</v>
      </c>
      <c r="I313" s="270">
        <v>0</v>
      </c>
      <c r="J313" s="270">
        <v>12764.76</v>
      </c>
    </row>
    <row r="314" spans="1:10" ht="12.75">
      <c r="A314" s="268" t="s">
        <v>588</v>
      </c>
      <c r="B314" s="273" t="s">
        <v>546</v>
      </c>
      <c r="C314" s="270">
        <v>14818.62</v>
      </c>
      <c r="D314" s="270">
        <v>14720</v>
      </c>
      <c r="E314" s="270">
        <v>0</v>
      </c>
      <c r="F314" s="270">
        <v>0</v>
      </c>
      <c r="G314" s="270">
        <v>-828</v>
      </c>
      <c r="H314" s="270">
        <v>0</v>
      </c>
      <c r="I314" s="270">
        <v>0</v>
      </c>
      <c r="J314" s="270">
        <v>-828</v>
      </c>
    </row>
    <row r="315" spans="1:10" ht="12.75">
      <c r="A315" s="268" t="s">
        <v>588</v>
      </c>
      <c r="B315" s="273" t="s">
        <v>546</v>
      </c>
      <c r="C315" s="270">
        <v>12645.07</v>
      </c>
      <c r="D315" s="270">
        <v>26880</v>
      </c>
      <c r="E315" s="270">
        <v>14234.93</v>
      </c>
      <c r="F315" s="270">
        <v>0</v>
      </c>
      <c r="G315" s="270">
        <v>0</v>
      </c>
      <c r="H315" s="270">
        <v>0</v>
      </c>
      <c r="I315" s="270">
        <v>0</v>
      </c>
      <c r="J315" s="270">
        <v>14234.93</v>
      </c>
    </row>
    <row r="316" spans="1:10" ht="12.75">
      <c r="A316" s="268" t="s">
        <v>588</v>
      </c>
      <c r="B316" s="273" t="s">
        <v>547</v>
      </c>
      <c r="C316" s="270">
        <v>38781.48</v>
      </c>
      <c r="D316" s="270">
        <v>38076.2</v>
      </c>
      <c r="E316" s="270">
        <v>0</v>
      </c>
      <c r="F316" s="270">
        <v>0</v>
      </c>
      <c r="G316" s="270">
        <v>-3647.8</v>
      </c>
      <c r="H316" s="270">
        <v>0</v>
      </c>
      <c r="I316" s="270">
        <v>0</v>
      </c>
      <c r="J316" s="270">
        <v>-3647.8</v>
      </c>
    </row>
    <row r="317" spans="1:10" ht="12.75">
      <c r="A317" s="268" t="s">
        <v>588</v>
      </c>
      <c r="B317" s="273" t="s">
        <v>547</v>
      </c>
      <c r="C317" s="270">
        <v>12700.76</v>
      </c>
      <c r="D317" s="270">
        <v>26216.4</v>
      </c>
      <c r="E317" s="270">
        <v>13515.64</v>
      </c>
      <c r="F317" s="270">
        <v>0</v>
      </c>
      <c r="G317" s="270">
        <v>0</v>
      </c>
      <c r="H317" s="270">
        <v>0</v>
      </c>
      <c r="I317" s="270">
        <v>0</v>
      </c>
      <c r="J317" s="270">
        <v>13515.64</v>
      </c>
    </row>
    <row r="318" spans="1:10" ht="12.75">
      <c r="A318" s="268" t="s">
        <v>588</v>
      </c>
      <c r="B318" s="273" t="s">
        <v>548</v>
      </c>
      <c r="C318" s="270">
        <v>3542.76</v>
      </c>
      <c r="D318" s="270">
        <v>3600</v>
      </c>
      <c r="E318" s="270">
        <v>0</v>
      </c>
      <c r="F318" s="270">
        <v>0</v>
      </c>
      <c r="G318" s="270">
        <v>-180</v>
      </c>
      <c r="H318" s="270">
        <v>0</v>
      </c>
      <c r="I318" s="270">
        <v>0</v>
      </c>
      <c r="J318" s="270">
        <v>-180</v>
      </c>
    </row>
    <row r="319" spans="1:10" ht="12.75">
      <c r="A319" s="268" t="s">
        <v>588</v>
      </c>
      <c r="B319" s="273" t="s">
        <v>548</v>
      </c>
      <c r="C319" s="270">
        <v>20353.83</v>
      </c>
      <c r="D319" s="270">
        <v>41040</v>
      </c>
      <c r="E319" s="270">
        <v>20686.17</v>
      </c>
      <c r="F319" s="270">
        <v>0</v>
      </c>
      <c r="G319" s="270">
        <v>0</v>
      </c>
      <c r="H319" s="270">
        <v>0</v>
      </c>
      <c r="I319" s="270">
        <v>0</v>
      </c>
      <c r="J319" s="270">
        <v>20686.17</v>
      </c>
    </row>
    <row r="320" spans="1:10" ht="12.75">
      <c r="A320" s="268" t="s">
        <v>588</v>
      </c>
      <c r="B320" s="273" t="s">
        <v>549</v>
      </c>
      <c r="C320" s="270">
        <v>21266.06</v>
      </c>
      <c r="D320" s="270">
        <v>36724.88</v>
      </c>
      <c r="E320" s="270">
        <v>0</v>
      </c>
      <c r="F320" s="270">
        <v>0</v>
      </c>
      <c r="G320" s="270">
        <v>-2503.12</v>
      </c>
      <c r="H320" s="270">
        <v>0</v>
      </c>
      <c r="I320" s="270">
        <v>0</v>
      </c>
      <c r="J320" s="270">
        <v>-2503.12</v>
      </c>
    </row>
    <row r="321" spans="1:10" ht="12.75">
      <c r="A321" s="268" t="s">
        <v>588</v>
      </c>
      <c r="B321" s="273" t="s">
        <v>549</v>
      </c>
      <c r="C321" s="270">
        <v>31074.09</v>
      </c>
      <c r="D321" s="270">
        <v>47184</v>
      </c>
      <c r="E321" s="270">
        <v>16109.91</v>
      </c>
      <c r="F321" s="270">
        <v>0</v>
      </c>
      <c r="G321" s="270">
        <v>0</v>
      </c>
      <c r="H321" s="270">
        <v>0</v>
      </c>
      <c r="I321" s="270">
        <v>0</v>
      </c>
      <c r="J321" s="270">
        <v>16109.91</v>
      </c>
    </row>
    <row r="322" spans="1:10" ht="12.75">
      <c r="A322" s="268" t="s">
        <v>588</v>
      </c>
      <c r="B322" s="273" t="s">
        <v>550</v>
      </c>
      <c r="C322" s="270">
        <v>75342.93</v>
      </c>
      <c r="D322" s="270">
        <v>110880</v>
      </c>
      <c r="E322" s="270">
        <v>0</v>
      </c>
      <c r="F322" s="270">
        <v>0</v>
      </c>
      <c r="G322" s="270">
        <v>-16748.56</v>
      </c>
      <c r="H322" s="270">
        <v>0</v>
      </c>
      <c r="I322" s="270">
        <v>0</v>
      </c>
      <c r="J322" s="270">
        <v>-16748.56</v>
      </c>
    </row>
    <row r="323" spans="1:10" ht="12.75">
      <c r="A323" s="268" t="s">
        <v>588</v>
      </c>
      <c r="B323" s="273" t="s">
        <v>550</v>
      </c>
      <c r="C323" s="270">
        <v>15570.64</v>
      </c>
      <c r="D323" s="270">
        <v>29452.5</v>
      </c>
      <c r="E323" s="270">
        <v>13881.86</v>
      </c>
      <c r="F323" s="270">
        <v>0</v>
      </c>
      <c r="G323" s="270">
        <v>0</v>
      </c>
      <c r="H323" s="270">
        <v>0</v>
      </c>
      <c r="I323" s="270">
        <v>0</v>
      </c>
      <c r="J323" s="270">
        <v>13881.86</v>
      </c>
    </row>
    <row r="324" spans="1:10" ht="12.75">
      <c r="A324" s="268" t="s">
        <v>588</v>
      </c>
      <c r="B324" s="273" t="s">
        <v>551</v>
      </c>
      <c r="C324" s="270">
        <v>26403.45</v>
      </c>
      <c r="D324" s="270">
        <v>31240</v>
      </c>
      <c r="E324" s="270">
        <v>0</v>
      </c>
      <c r="F324" s="270">
        <v>0</v>
      </c>
      <c r="G324" s="270">
        <v>-3960</v>
      </c>
      <c r="H324" s="270">
        <v>0</v>
      </c>
      <c r="I324" s="270">
        <v>0</v>
      </c>
      <c r="J324" s="270">
        <v>-3960</v>
      </c>
    </row>
    <row r="325" spans="1:10" ht="12.75">
      <c r="A325" s="268" t="s">
        <v>588</v>
      </c>
      <c r="B325" s="273" t="s">
        <v>552</v>
      </c>
      <c r="C325" s="270">
        <v>14527.11</v>
      </c>
      <c r="D325" s="270">
        <v>12416.44</v>
      </c>
      <c r="E325" s="270">
        <v>0</v>
      </c>
      <c r="F325" s="270">
        <v>0</v>
      </c>
      <c r="G325" s="270">
        <v>-2125.62</v>
      </c>
      <c r="H325" s="270">
        <v>0</v>
      </c>
      <c r="I325" s="270">
        <v>0</v>
      </c>
      <c r="J325" s="270">
        <v>-2125.62</v>
      </c>
    </row>
    <row r="326" spans="1:10" ht="12.75">
      <c r="A326" s="268" t="s">
        <v>588</v>
      </c>
      <c r="B326" s="273" t="s">
        <v>553</v>
      </c>
      <c r="C326" s="270">
        <v>7589.52</v>
      </c>
      <c r="D326" s="270">
        <v>7621.2</v>
      </c>
      <c r="E326" s="270">
        <v>0</v>
      </c>
      <c r="F326" s="270">
        <v>0</v>
      </c>
      <c r="G326" s="270">
        <v>-1712.4</v>
      </c>
      <c r="H326" s="270">
        <v>0</v>
      </c>
      <c r="I326" s="270">
        <v>0</v>
      </c>
      <c r="J326" s="270">
        <v>-1712.4</v>
      </c>
    </row>
    <row r="327" spans="1:10" ht="12.75">
      <c r="A327" s="268"/>
      <c r="B327" s="274"/>
      <c r="C327" s="271">
        <f aca="true" t="shared" si="4" ref="C327:J327">SUM(C311:C326)</f>
        <v>330999.26999999996</v>
      </c>
      <c r="D327" s="271">
        <f t="shared" si="4"/>
        <v>477265.1</v>
      </c>
      <c r="E327" s="271">
        <f t="shared" si="4"/>
        <v>92579.76</v>
      </c>
      <c r="F327" s="271">
        <f t="shared" si="4"/>
        <v>0</v>
      </c>
      <c r="G327" s="271">
        <f t="shared" si="4"/>
        <v>-32905.25</v>
      </c>
      <c r="H327" s="271">
        <f t="shared" si="4"/>
        <v>0</v>
      </c>
      <c r="I327" s="271">
        <f t="shared" si="4"/>
        <v>0</v>
      </c>
      <c r="J327" s="271">
        <f t="shared" si="4"/>
        <v>59674.509999999995</v>
      </c>
    </row>
    <row r="328" spans="1:10" ht="12.75">
      <c r="A328" s="275" t="s">
        <v>581</v>
      </c>
      <c r="B328" s="276"/>
      <c r="C328" s="270"/>
      <c r="D328" s="270"/>
      <c r="E328" s="270"/>
      <c r="F328" s="270"/>
      <c r="G328" s="270"/>
      <c r="H328" s="270"/>
      <c r="I328" s="270"/>
      <c r="J328" s="270"/>
    </row>
    <row r="329" spans="1:10" ht="12.75">
      <c r="A329" s="449" t="s">
        <v>582</v>
      </c>
      <c r="B329" s="450"/>
      <c r="C329" s="270"/>
      <c r="D329" s="270"/>
      <c r="E329" s="270"/>
      <c r="F329" s="270"/>
      <c r="G329" s="270"/>
      <c r="H329" s="270"/>
      <c r="I329" s="270"/>
      <c r="J329" s="270"/>
    </row>
    <row r="330" spans="1:10" ht="12.75">
      <c r="A330" s="277" t="s">
        <v>583</v>
      </c>
      <c r="B330" s="278"/>
      <c r="C330" s="270"/>
      <c r="D330" s="270"/>
      <c r="E330" s="270"/>
      <c r="F330" s="270"/>
      <c r="G330" s="270"/>
      <c r="H330" s="270"/>
      <c r="I330" s="270"/>
      <c r="J330" s="270"/>
    </row>
    <row r="331" spans="1:10" ht="12.75">
      <c r="A331" s="455" t="s">
        <v>584</v>
      </c>
      <c r="B331" s="456"/>
      <c r="C331" s="281">
        <f>C327+C310+C301</f>
        <v>1266029.19</v>
      </c>
      <c r="D331" s="281">
        <f>D327+D310+D301</f>
        <v>809783.9799999999</v>
      </c>
      <c r="E331" s="281">
        <f>E327+E310+E301</f>
        <v>-167031.56000000003</v>
      </c>
      <c r="F331" s="281">
        <v>0</v>
      </c>
      <c r="G331" s="281">
        <f>G327+G310+G301</f>
        <v>-23043.47</v>
      </c>
      <c r="H331" s="281">
        <v>0</v>
      </c>
      <c r="I331" s="281">
        <v>0</v>
      </c>
      <c r="J331" s="281">
        <f>J327+J310+J301</f>
        <v>-190075.03000000003</v>
      </c>
    </row>
    <row r="332" spans="1:10" ht="12.75">
      <c r="A332" s="447" t="s">
        <v>577</v>
      </c>
      <c r="B332" s="448"/>
      <c r="C332" s="267"/>
      <c r="D332" s="267"/>
      <c r="E332" s="267"/>
      <c r="F332" s="267"/>
      <c r="G332" s="267"/>
      <c r="H332" s="267"/>
      <c r="I332" s="267"/>
      <c r="J332" s="267"/>
    </row>
    <row r="333" spans="1:10" ht="12.75">
      <c r="A333" s="268" t="s">
        <v>589</v>
      </c>
      <c r="B333" s="269" t="s">
        <v>471</v>
      </c>
      <c r="C333" s="270">
        <v>4500</v>
      </c>
      <c r="D333" s="270">
        <v>0</v>
      </c>
      <c r="E333" s="270">
        <v>0</v>
      </c>
      <c r="F333" s="270">
        <v>0</v>
      </c>
      <c r="G333" s="270">
        <v>0</v>
      </c>
      <c r="H333" s="270">
        <v>0</v>
      </c>
      <c r="I333" s="270">
        <v>0</v>
      </c>
      <c r="J333" s="270">
        <v>0</v>
      </c>
    </row>
    <row r="334" spans="1:10" ht="12.75">
      <c r="A334" s="268" t="s">
        <v>589</v>
      </c>
      <c r="B334" s="269" t="s">
        <v>471</v>
      </c>
      <c r="C334" s="270">
        <v>32679.87</v>
      </c>
      <c r="D334" s="270">
        <v>0</v>
      </c>
      <c r="E334" s="270">
        <v>-32679.87</v>
      </c>
      <c r="F334" s="270">
        <v>0</v>
      </c>
      <c r="G334" s="270">
        <v>0</v>
      </c>
      <c r="H334" s="270">
        <v>0</v>
      </c>
      <c r="I334" s="270">
        <v>0</v>
      </c>
      <c r="J334" s="270">
        <v>-32679.87</v>
      </c>
    </row>
    <row r="335" spans="1:10" ht="12.75">
      <c r="A335" s="268" t="s">
        <v>589</v>
      </c>
      <c r="B335" s="269" t="s">
        <v>474</v>
      </c>
      <c r="C335" s="270">
        <v>852.89</v>
      </c>
      <c r="D335" s="270">
        <v>2416.1</v>
      </c>
      <c r="E335" s="270">
        <v>1563.21</v>
      </c>
      <c r="F335" s="270">
        <v>0</v>
      </c>
      <c r="G335" s="270">
        <v>0</v>
      </c>
      <c r="H335" s="270">
        <v>0</v>
      </c>
      <c r="I335" s="270">
        <v>0</v>
      </c>
      <c r="J335" s="270">
        <v>1563.21</v>
      </c>
    </row>
    <row r="336" spans="1:10" ht="12.75">
      <c r="A336" s="268" t="s">
        <v>589</v>
      </c>
      <c r="B336" s="269" t="s">
        <v>476</v>
      </c>
      <c r="C336" s="270">
        <v>49302.12</v>
      </c>
      <c r="D336" s="270">
        <v>5794.2</v>
      </c>
      <c r="E336" s="270">
        <v>0</v>
      </c>
      <c r="F336" s="270">
        <v>0</v>
      </c>
      <c r="G336" s="270">
        <v>-1199.4</v>
      </c>
      <c r="H336" s="270">
        <v>0</v>
      </c>
      <c r="I336" s="270">
        <v>0</v>
      </c>
      <c r="J336" s="270">
        <v>-1199.4</v>
      </c>
    </row>
    <row r="337" spans="1:10" ht="12.75">
      <c r="A337" s="268" t="s">
        <v>589</v>
      </c>
      <c r="B337" s="269" t="s">
        <v>478</v>
      </c>
      <c r="C337" s="270">
        <v>60663.12</v>
      </c>
      <c r="D337" s="270">
        <v>4590.17</v>
      </c>
      <c r="E337" s="270">
        <v>0</v>
      </c>
      <c r="F337" s="270">
        <v>0</v>
      </c>
      <c r="G337" s="270">
        <v>103.85</v>
      </c>
      <c r="H337" s="270">
        <v>0</v>
      </c>
      <c r="I337" s="270">
        <v>0</v>
      </c>
      <c r="J337" s="270">
        <v>103.85</v>
      </c>
    </row>
    <row r="338" spans="1:10" ht="12.75">
      <c r="A338" s="268" t="s">
        <v>589</v>
      </c>
      <c r="B338" s="269" t="s">
        <v>478</v>
      </c>
      <c r="C338" s="270">
        <v>6394.47</v>
      </c>
      <c r="D338" s="270">
        <v>863.56</v>
      </c>
      <c r="E338" s="270">
        <v>-5530.91</v>
      </c>
      <c r="F338" s="270">
        <v>0</v>
      </c>
      <c r="G338" s="270">
        <v>0</v>
      </c>
      <c r="H338" s="270">
        <v>0</v>
      </c>
      <c r="I338" s="270">
        <v>0</v>
      </c>
      <c r="J338" s="270">
        <v>-5530.91</v>
      </c>
    </row>
    <row r="339" spans="1:10" ht="12.75">
      <c r="A339" s="268" t="s">
        <v>589</v>
      </c>
      <c r="B339" s="269" t="s">
        <v>480</v>
      </c>
      <c r="C339" s="270">
        <v>24016.8</v>
      </c>
      <c r="D339" s="270">
        <v>1709.09</v>
      </c>
      <c r="E339" s="270">
        <v>0</v>
      </c>
      <c r="F339" s="270">
        <v>0</v>
      </c>
      <c r="G339" s="270">
        <v>26.73</v>
      </c>
      <c r="H339" s="270">
        <v>0</v>
      </c>
      <c r="I339" s="270">
        <v>0</v>
      </c>
      <c r="J339" s="270">
        <v>26.73</v>
      </c>
    </row>
    <row r="340" spans="1:10" ht="12.75">
      <c r="A340" s="268" t="s">
        <v>589</v>
      </c>
      <c r="B340" s="269" t="s">
        <v>482</v>
      </c>
      <c r="C340" s="270">
        <v>46768.75</v>
      </c>
      <c r="D340" s="270">
        <v>4879.84</v>
      </c>
      <c r="E340" s="270">
        <v>0</v>
      </c>
      <c r="F340" s="270">
        <v>0</v>
      </c>
      <c r="G340" s="270">
        <v>-152.5</v>
      </c>
      <c r="H340" s="270">
        <v>0</v>
      </c>
      <c r="I340" s="270">
        <v>0</v>
      </c>
      <c r="J340" s="270">
        <v>-152.5</v>
      </c>
    </row>
    <row r="341" spans="1:10" ht="12.75">
      <c r="A341" s="268" t="s">
        <v>589</v>
      </c>
      <c r="B341" s="269" t="s">
        <v>482</v>
      </c>
      <c r="C341" s="270">
        <v>1587.8</v>
      </c>
      <c r="D341" s="270">
        <v>273.28</v>
      </c>
      <c r="E341" s="270">
        <v>-1314.52</v>
      </c>
      <c r="F341" s="270">
        <v>0</v>
      </c>
      <c r="G341" s="270">
        <v>0</v>
      </c>
      <c r="H341" s="270">
        <v>0</v>
      </c>
      <c r="I341" s="270">
        <v>0</v>
      </c>
      <c r="J341" s="270">
        <v>-1314.52</v>
      </c>
    </row>
    <row r="342" spans="1:10" ht="12.75">
      <c r="A342" s="268" t="s">
        <v>589</v>
      </c>
      <c r="B342" s="269" t="s">
        <v>484</v>
      </c>
      <c r="C342" s="270">
        <v>28692.21</v>
      </c>
      <c r="D342" s="270">
        <v>4729.45</v>
      </c>
      <c r="E342" s="270">
        <v>0</v>
      </c>
      <c r="F342" s="270">
        <v>0</v>
      </c>
      <c r="G342" s="270">
        <v>-2149.75</v>
      </c>
      <c r="H342" s="270">
        <v>0</v>
      </c>
      <c r="I342" s="270">
        <v>0</v>
      </c>
      <c r="J342" s="270">
        <v>-2149.75</v>
      </c>
    </row>
    <row r="343" spans="1:10" ht="12.75">
      <c r="A343" s="268" t="s">
        <v>589</v>
      </c>
      <c r="B343" s="269" t="s">
        <v>484</v>
      </c>
      <c r="C343" s="270">
        <v>1055.25</v>
      </c>
      <c r="D343" s="270">
        <v>275</v>
      </c>
      <c r="E343" s="270">
        <v>-780.25</v>
      </c>
      <c r="F343" s="270">
        <v>0</v>
      </c>
      <c r="G343" s="270">
        <v>0</v>
      </c>
      <c r="H343" s="270">
        <v>0</v>
      </c>
      <c r="I343" s="270">
        <v>0</v>
      </c>
      <c r="J343" s="270">
        <v>-780.25</v>
      </c>
    </row>
    <row r="344" spans="1:10" ht="12.75">
      <c r="A344" s="268" t="s">
        <v>589</v>
      </c>
      <c r="B344" s="269" t="s">
        <v>486</v>
      </c>
      <c r="C344" s="270">
        <v>7780</v>
      </c>
      <c r="D344" s="270">
        <v>2378</v>
      </c>
      <c r="E344" s="270">
        <v>0</v>
      </c>
      <c r="F344" s="270">
        <v>0</v>
      </c>
      <c r="G344" s="270">
        <v>-537</v>
      </c>
      <c r="H344" s="270">
        <v>0</v>
      </c>
      <c r="I344" s="270">
        <v>0</v>
      </c>
      <c r="J344" s="270">
        <v>-537</v>
      </c>
    </row>
    <row r="345" spans="1:10" ht="12.75">
      <c r="A345" s="268" t="s">
        <v>589</v>
      </c>
      <c r="B345" s="269" t="s">
        <v>486</v>
      </c>
      <c r="C345" s="270">
        <v>13684.76</v>
      </c>
      <c r="D345" s="270">
        <v>3450.72</v>
      </c>
      <c r="E345" s="270">
        <v>-10234.04</v>
      </c>
      <c r="F345" s="270">
        <v>0</v>
      </c>
      <c r="G345" s="270">
        <v>0</v>
      </c>
      <c r="H345" s="270">
        <v>0</v>
      </c>
      <c r="I345" s="270">
        <v>0</v>
      </c>
      <c r="J345" s="270">
        <v>-10234.04</v>
      </c>
    </row>
    <row r="346" spans="1:10" ht="12.75">
      <c r="A346" s="268" t="s">
        <v>589</v>
      </c>
      <c r="B346" s="269" t="s">
        <v>488</v>
      </c>
      <c r="C346" s="270">
        <v>22656.3</v>
      </c>
      <c r="D346" s="270">
        <v>3277.58</v>
      </c>
      <c r="E346" s="270">
        <v>0</v>
      </c>
      <c r="F346" s="270">
        <v>0</v>
      </c>
      <c r="G346" s="270">
        <v>-1469.26</v>
      </c>
      <c r="H346" s="270">
        <v>0</v>
      </c>
      <c r="I346" s="270">
        <v>0</v>
      </c>
      <c r="J346" s="270">
        <v>-1469.26</v>
      </c>
    </row>
    <row r="347" spans="1:10" ht="12.75">
      <c r="A347" s="268" t="s">
        <v>589</v>
      </c>
      <c r="B347" s="269" t="s">
        <v>488</v>
      </c>
      <c r="C347" s="270">
        <v>1618.05</v>
      </c>
      <c r="D347" s="270">
        <v>290</v>
      </c>
      <c r="E347" s="270">
        <v>-1328.05</v>
      </c>
      <c r="F347" s="270">
        <v>0</v>
      </c>
      <c r="G347" s="270">
        <v>0</v>
      </c>
      <c r="H347" s="270">
        <v>0</v>
      </c>
      <c r="I347" s="270">
        <v>0</v>
      </c>
      <c r="J347" s="270">
        <v>-1328.05</v>
      </c>
    </row>
    <row r="348" spans="1:10" ht="12.75">
      <c r="A348" s="268" t="s">
        <v>589</v>
      </c>
      <c r="B348" s="269" t="s">
        <v>490</v>
      </c>
      <c r="C348" s="270">
        <v>11744</v>
      </c>
      <c r="D348" s="270">
        <v>2860</v>
      </c>
      <c r="E348" s="270">
        <v>0</v>
      </c>
      <c r="F348" s="270">
        <v>0</v>
      </c>
      <c r="G348" s="270">
        <v>-1840.8</v>
      </c>
      <c r="H348" s="270">
        <v>0</v>
      </c>
      <c r="I348" s="270">
        <v>0</v>
      </c>
      <c r="J348" s="270">
        <v>-1840.8</v>
      </c>
    </row>
    <row r="349" spans="1:10" ht="12.75">
      <c r="A349" s="268" t="s">
        <v>589</v>
      </c>
      <c r="B349" s="269" t="s">
        <v>490</v>
      </c>
      <c r="C349" s="270">
        <v>4586.95</v>
      </c>
      <c r="D349" s="270">
        <v>1156.76</v>
      </c>
      <c r="E349" s="270">
        <v>-3430.19</v>
      </c>
      <c r="F349" s="270">
        <v>0</v>
      </c>
      <c r="G349" s="270">
        <v>0</v>
      </c>
      <c r="H349" s="270">
        <v>0</v>
      </c>
      <c r="I349" s="270">
        <v>0</v>
      </c>
      <c r="J349" s="270">
        <v>-3430.19</v>
      </c>
    </row>
    <row r="350" spans="1:10" ht="12.75">
      <c r="A350" s="268" t="s">
        <v>589</v>
      </c>
      <c r="B350" s="269" t="s">
        <v>492</v>
      </c>
      <c r="C350" s="270">
        <v>1407</v>
      </c>
      <c r="D350" s="270">
        <v>780</v>
      </c>
      <c r="E350" s="270">
        <v>-627</v>
      </c>
      <c r="F350" s="270">
        <v>0</v>
      </c>
      <c r="G350" s="270">
        <v>0</v>
      </c>
      <c r="H350" s="270">
        <v>0</v>
      </c>
      <c r="I350" s="270">
        <v>0</v>
      </c>
      <c r="J350" s="270">
        <v>-627</v>
      </c>
    </row>
    <row r="351" spans="1:10" ht="12.75">
      <c r="A351" s="268" t="s">
        <v>589</v>
      </c>
      <c r="B351" s="269" t="s">
        <v>494</v>
      </c>
      <c r="C351" s="270">
        <v>32854.92</v>
      </c>
      <c r="D351" s="270">
        <v>12467.12</v>
      </c>
      <c r="E351" s="270">
        <v>-20387.8</v>
      </c>
      <c r="F351" s="270">
        <v>0</v>
      </c>
      <c r="G351" s="270">
        <v>0</v>
      </c>
      <c r="H351" s="270">
        <v>0</v>
      </c>
      <c r="I351" s="270">
        <v>0</v>
      </c>
      <c r="J351" s="270">
        <v>-20387.8</v>
      </c>
    </row>
    <row r="352" spans="1:10" ht="12.75">
      <c r="A352" s="268" t="s">
        <v>589</v>
      </c>
      <c r="B352" s="269" t="s">
        <v>496</v>
      </c>
      <c r="C352" s="270">
        <v>2579.12</v>
      </c>
      <c r="D352" s="270">
        <v>1200</v>
      </c>
      <c r="E352" s="270">
        <v>0</v>
      </c>
      <c r="F352" s="270">
        <v>0</v>
      </c>
      <c r="G352" s="270">
        <v>-120</v>
      </c>
      <c r="H352" s="270">
        <v>0</v>
      </c>
      <c r="I352" s="270">
        <v>0</v>
      </c>
      <c r="J352" s="270">
        <v>-120</v>
      </c>
    </row>
    <row r="353" spans="1:10" ht="12.75">
      <c r="A353" s="268" t="s">
        <v>589</v>
      </c>
      <c r="B353" s="269" t="s">
        <v>498</v>
      </c>
      <c r="C353" s="270">
        <v>32486.1</v>
      </c>
      <c r="D353" s="270">
        <v>8119.91</v>
      </c>
      <c r="E353" s="270">
        <v>0</v>
      </c>
      <c r="F353" s="270">
        <v>0</v>
      </c>
      <c r="G353" s="270">
        <v>965.61</v>
      </c>
      <c r="H353" s="270">
        <v>0</v>
      </c>
      <c r="I353" s="270">
        <v>0</v>
      </c>
      <c r="J353" s="270">
        <v>965.61</v>
      </c>
    </row>
    <row r="354" spans="1:10" ht="12.75">
      <c r="A354" s="268" t="s">
        <v>589</v>
      </c>
      <c r="B354" s="269" t="s">
        <v>500</v>
      </c>
      <c r="C354" s="270">
        <v>52617.79</v>
      </c>
      <c r="D354" s="270">
        <v>18128.14</v>
      </c>
      <c r="E354" s="270">
        <v>-34489.65</v>
      </c>
      <c r="F354" s="270">
        <v>0</v>
      </c>
      <c r="G354" s="270">
        <v>0</v>
      </c>
      <c r="H354" s="270">
        <v>0</v>
      </c>
      <c r="I354" s="270">
        <v>0</v>
      </c>
      <c r="J354" s="270">
        <v>-34489.65</v>
      </c>
    </row>
    <row r="355" spans="1:10" ht="12.75">
      <c r="A355" s="268" t="s">
        <v>589</v>
      </c>
      <c r="B355" s="269" t="s">
        <v>502</v>
      </c>
      <c r="C355" s="270">
        <v>190124</v>
      </c>
      <c r="D355" s="270">
        <v>115500.33</v>
      </c>
      <c r="E355" s="270">
        <v>0</v>
      </c>
      <c r="F355" s="270">
        <v>0</v>
      </c>
      <c r="G355" s="270">
        <v>4900.06</v>
      </c>
      <c r="H355" s="270">
        <v>0</v>
      </c>
      <c r="I355" s="270">
        <v>0</v>
      </c>
      <c r="J355" s="270">
        <v>4900.06</v>
      </c>
    </row>
    <row r="356" spans="1:10" ht="12.75">
      <c r="A356" s="268" t="s">
        <v>589</v>
      </c>
      <c r="B356" s="269" t="s">
        <v>502</v>
      </c>
      <c r="C356" s="270">
        <v>141593</v>
      </c>
      <c r="D356" s="270">
        <v>86017.75</v>
      </c>
      <c r="E356" s="270">
        <v>-55575.25</v>
      </c>
      <c r="F356" s="270">
        <v>0</v>
      </c>
      <c r="G356" s="270">
        <v>0</v>
      </c>
      <c r="H356" s="270">
        <v>0</v>
      </c>
      <c r="I356" s="270">
        <v>0</v>
      </c>
      <c r="J356" s="270">
        <v>-55575.25</v>
      </c>
    </row>
    <row r="357" spans="1:10" ht="12.75">
      <c r="A357" s="268" t="s">
        <v>589</v>
      </c>
      <c r="B357" s="269" t="s">
        <v>504</v>
      </c>
      <c r="C357" s="270">
        <v>19473.43</v>
      </c>
      <c r="D357" s="270">
        <v>984.96</v>
      </c>
      <c r="E357" s="270">
        <v>0</v>
      </c>
      <c r="F357" s="270">
        <v>0</v>
      </c>
      <c r="G357" s="270">
        <v>-719.78</v>
      </c>
      <c r="H357" s="270">
        <v>0</v>
      </c>
      <c r="I357" s="270">
        <v>0</v>
      </c>
      <c r="J357" s="270">
        <v>-719.78</v>
      </c>
    </row>
    <row r="358" spans="1:10" ht="12.75">
      <c r="A358" s="268" t="s">
        <v>589</v>
      </c>
      <c r="B358" s="269" t="s">
        <v>506</v>
      </c>
      <c r="C358" s="270">
        <v>4410.5</v>
      </c>
      <c r="D358" s="270">
        <v>285.09</v>
      </c>
      <c r="E358" s="270">
        <v>0</v>
      </c>
      <c r="F358" s="270">
        <v>0</v>
      </c>
      <c r="G358" s="270">
        <v>40.91</v>
      </c>
      <c r="H358" s="270">
        <v>0</v>
      </c>
      <c r="I358" s="270">
        <v>0</v>
      </c>
      <c r="J358" s="270">
        <v>40.91</v>
      </c>
    </row>
    <row r="359" spans="1:10" ht="12.75">
      <c r="A359" s="268" t="s">
        <v>589</v>
      </c>
      <c r="B359" s="269" t="s">
        <v>506</v>
      </c>
      <c r="C359" s="270">
        <v>7469.99</v>
      </c>
      <c r="D359" s="270">
        <v>368.46</v>
      </c>
      <c r="E359" s="270">
        <v>-7101.53</v>
      </c>
      <c r="F359" s="270">
        <v>0</v>
      </c>
      <c r="G359" s="270">
        <v>0</v>
      </c>
      <c r="H359" s="270">
        <v>0</v>
      </c>
      <c r="I359" s="270">
        <v>0</v>
      </c>
      <c r="J359" s="270">
        <v>-7101.53</v>
      </c>
    </row>
    <row r="360" spans="1:10" ht="12.75">
      <c r="A360" s="268" t="s">
        <v>589</v>
      </c>
      <c r="B360" s="269" t="s">
        <v>508</v>
      </c>
      <c r="C360" s="270">
        <v>2365</v>
      </c>
      <c r="D360" s="270">
        <v>390</v>
      </c>
      <c r="E360" s="270">
        <v>0</v>
      </c>
      <c r="F360" s="270">
        <v>0</v>
      </c>
      <c r="G360" s="270">
        <v>-556</v>
      </c>
      <c r="H360" s="270">
        <v>0</v>
      </c>
      <c r="I360" s="270">
        <v>0</v>
      </c>
      <c r="J360" s="270">
        <v>-556</v>
      </c>
    </row>
    <row r="361" spans="1:10" ht="12.75">
      <c r="A361" s="268" t="s">
        <v>589</v>
      </c>
      <c r="B361" s="269" t="s">
        <v>508</v>
      </c>
      <c r="C361" s="270">
        <v>18599.6</v>
      </c>
      <c r="D361" s="270">
        <v>932.72</v>
      </c>
      <c r="E361" s="270">
        <v>-17666.88</v>
      </c>
      <c r="F361" s="270">
        <v>0</v>
      </c>
      <c r="G361" s="270">
        <v>0</v>
      </c>
      <c r="H361" s="270">
        <v>0</v>
      </c>
      <c r="I361" s="270">
        <v>0</v>
      </c>
      <c r="J361" s="270">
        <v>-17666.88</v>
      </c>
    </row>
    <row r="362" spans="1:10" ht="12.75">
      <c r="A362" s="268" t="s">
        <v>589</v>
      </c>
      <c r="B362" s="269" t="s">
        <v>510</v>
      </c>
      <c r="C362" s="270">
        <v>2081.53</v>
      </c>
      <c r="D362" s="270">
        <v>1320.11</v>
      </c>
      <c r="E362" s="270">
        <v>-761.42</v>
      </c>
      <c r="F362" s="270">
        <v>0</v>
      </c>
      <c r="G362" s="270">
        <v>0</v>
      </c>
      <c r="H362" s="270">
        <v>0</v>
      </c>
      <c r="I362" s="270">
        <v>0</v>
      </c>
      <c r="J362" s="270">
        <v>-761.42</v>
      </c>
    </row>
    <row r="363" spans="1:10" ht="12.75">
      <c r="A363" s="268" t="s">
        <v>589</v>
      </c>
      <c r="B363" s="269" t="s">
        <v>512</v>
      </c>
      <c r="C363" s="270">
        <v>20092.46</v>
      </c>
      <c r="D363" s="270">
        <v>16017.07</v>
      </c>
      <c r="E363" s="270">
        <v>-4075.39</v>
      </c>
      <c r="F363" s="270">
        <v>0</v>
      </c>
      <c r="G363" s="270">
        <v>0</v>
      </c>
      <c r="H363" s="270">
        <v>0</v>
      </c>
      <c r="I363" s="270">
        <v>0</v>
      </c>
      <c r="J363" s="270">
        <v>-4075.39</v>
      </c>
    </row>
    <row r="364" spans="1:10" ht="12.75">
      <c r="A364" s="449" t="s">
        <v>579</v>
      </c>
      <c r="B364" s="450"/>
      <c r="C364" s="271"/>
      <c r="D364" s="271"/>
      <c r="E364" s="271"/>
      <c r="F364" s="271"/>
      <c r="G364" s="271"/>
      <c r="H364" s="271"/>
      <c r="I364" s="271"/>
      <c r="J364" s="271"/>
    </row>
    <row r="365" spans="1:10" ht="12.75">
      <c r="A365" s="447" t="s">
        <v>580</v>
      </c>
      <c r="B365" s="448"/>
      <c r="C365" s="272">
        <f>SUM(C333:C363)</f>
        <v>846737.7799999999</v>
      </c>
      <c r="D365" s="272">
        <f>SUM(D333:D363)</f>
        <v>301455.41000000003</v>
      </c>
      <c r="E365" s="272">
        <f>SUM(E333:E363)</f>
        <v>-194419.54000000004</v>
      </c>
      <c r="F365" s="272">
        <v>0</v>
      </c>
      <c r="G365" s="272">
        <f>SUM(G333:G363)</f>
        <v>-2707.33</v>
      </c>
      <c r="H365" s="272">
        <v>0</v>
      </c>
      <c r="I365" s="272">
        <v>0</v>
      </c>
      <c r="J365" s="272">
        <f>SUM(J333:J363)</f>
        <v>-197126.87000000002</v>
      </c>
    </row>
    <row r="366" spans="1:10" ht="12.75">
      <c r="A366" s="268" t="s">
        <v>589</v>
      </c>
      <c r="B366" s="273" t="s">
        <v>515</v>
      </c>
      <c r="C366" s="271">
        <v>800</v>
      </c>
      <c r="D366" s="271">
        <v>700</v>
      </c>
      <c r="E366" s="271">
        <v>0</v>
      </c>
      <c r="F366" s="271">
        <v>0</v>
      </c>
      <c r="G366" s="271">
        <v>70</v>
      </c>
      <c r="H366" s="271">
        <v>0</v>
      </c>
      <c r="I366" s="271">
        <v>0</v>
      </c>
      <c r="J366" s="271">
        <v>70</v>
      </c>
    </row>
    <row r="367" spans="1:10" ht="12.75">
      <c r="A367" s="268" t="s">
        <v>589</v>
      </c>
      <c r="B367" s="273" t="s">
        <v>515</v>
      </c>
      <c r="C367" s="271">
        <v>26197.9</v>
      </c>
      <c r="D367" s="271">
        <v>8046.5</v>
      </c>
      <c r="E367" s="271">
        <v>-18151.4</v>
      </c>
      <c r="F367" s="271">
        <v>0</v>
      </c>
      <c r="G367" s="271">
        <v>0</v>
      </c>
      <c r="H367" s="271">
        <v>0</v>
      </c>
      <c r="I367" s="271">
        <v>0</v>
      </c>
      <c r="J367" s="271">
        <v>-18151.4</v>
      </c>
    </row>
    <row r="368" spans="1:10" ht="12.75">
      <c r="A368" s="268" t="s">
        <v>589</v>
      </c>
      <c r="B368" s="273" t="s">
        <v>517</v>
      </c>
      <c r="C368" s="271">
        <v>10090.5</v>
      </c>
      <c r="D368" s="271">
        <v>3178</v>
      </c>
      <c r="E368" s="271">
        <v>-6912.5</v>
      </c>
      <c r="F368" s="271">
        <v>0</v>
      </c>
      <c r="G368" s="271">
        <v>0</v>
      </c>
      <c r="H368" s="271">
        <v>0</v>
      </c>
      <c r="I368" s="271">
        <v>0</v>
      </c>
      <c r="J368" s="271">
        <v>-6912.5</v>
      </c>
    </row>
    <row r="369" spans="1:10" ht="12.75">
      <c r="A369" s="268" t="s">
        <v>589</v>
      </c>
      <c r="B369" s="273" t="s">
        <v>519</v>
      </c>
      <c r="C369" s="271">
        <v>10687.09</v>
      </c>
      <c r="D369" s="271">
        <v>3470</v>
      </c>
      <c r="E369" s="271">
        <v>-7217.09</v>
      </c>
      <c r="F369" s="271">
        <v>0</v>
      </c>
      <c r="G369" s="271">
        <v>0</v>
      </c>
      <c r="H369" s="271">
        <v>0</v>
      </c>
      <c r="I369" s="271">
        <v>0</v>
      </c>
      <c r="J369" s="271">
        <v>-7217.09</v>
      </c>
    </row>
    <row r="370" spans="1:10" ht="12.75">
      <c r="A370" s="268" t="s">
        <v>589</v>
      </c>
      <c r="B370" s="273" t="s">
        <v>521</v>
      </c>
      <c r="C370" s="271">
        <v>24660.54</v>
      </c>
      <c r="D370" s="271">
        <v>8096</v>
      </c>
      <c r="E370" s="271">
        <v>-16564.54</v>
      </c>
      <c r="F370" s="271">
        <v>0</v>
      </c>
      <c r="G370" s="271">
        <v>0</v>
      </c>
      <c r="H370" s="271">
        <v>0</v>
      </c>
      <c r="I370" s="271">
        <v>0</v>
      </c>
      <c r="J370" s="271">
        <v>-16564.54</v>
      </c>
    </row>
    <row r="371" spans="1:10" ht="12.75">
      <c r="A371" s="268" t="s">
        <v>589</v>
      </c>
      <c r="B371" s="273" t="s">
        <v>523</v>
      </c>
      <c r="C371" s="271">
        <v>15463.94</v>
      </c>
      <c r="D371" s="271">
        <v>5778.93</v>
      </c>
      <c r="E371" s="271">
        <v>-9685.01</v>
      </c>
      <c r="F371" s="271">
        <v>0</v>
      </c>
      <c r="G371" s="271">
        <v>0</v>
      </c>
      <c r="H371" s="271">
        <v>0</v>
      </c>
      <c r="I371" s="271">
        <v>0</v>
      </c>
      <c r="J371" s="271">
        <v>-9685.01</v>
      </c>
    </row>
    <row r="372" spans="1:10" ht="12.75">
      <c r="A372" s="268" t="s">
        <v>589</v>
      </c>
      <c r="B372" s="273" t="s">
        <v>525</v>
      </c>
      <c r="C372" s="271">
        <v>14876</v>
      </c>
      <c r="D372" s="271">
        <v>8988</v>
      </c>
      <c r="E372" s="271">
        <v>0</v>
      </c>
      <c r="F372" s="271">
        <v>0</v>
      </c>
      <c r="G372" s="271">
        <v>-1452</v>
      </c>
      <c r="H372" s="271">
        <v>0</v>
      </c>
      <c r="I372" s="271">
        <v>0</v>
      </c>
      <c r="J372" s="271">
        <v>-1452</v>
      </c>
    </row>
    <row r="373" spans="1:10" ht="12.75">
      <c r="A373" s="268" t="s">
        <v>589</v>
      </c>
      <c r="B373" s="273" t="s">
        <v>525</v>
      </c>
      <c r="C373" s="271">
        <v>16910.17</v>
      </c>
      <c r="D373" s="271">
        <v>10860.5</v>
      </c>
      <c r="E373" s="271">
        <v>-6049.67</v>
      </c>
      <c r="F373" s="271">
        <v>0</v>
      </c>
      <c r="G373" s="271">
        <v>0</v>
      </c>
      <c r="H373" s="271">
        <v>0</v>
      </c>
      <c r="I373" s="271">
        <v>0</v>
      </c>
      <c r="J373" s="271">
        <v>-6049.67</v>
      </c>
    </row>
    <row r="374" spans="1:10" ht="12.75">
      <c r="A374" s="447" t="s">
        <v>131</v>
      </c>
      <c r="B374" s="448"/>
      <c r="C374" s="272">
        <f>SUM(C366:C373)</f>
        <v>119686.14</v>
      </c>
      <c r="D374" s="272">
        <f>SUM(D366:D373)</f>
        <v>49117.93</v>
      </c>
      <c r="E374" s="272">
        <f>SUM(E366:E373)</f>
        <v>-64580.21</v>
      </c>
      <c r="F374" s="272">
        <v>0</v>
      </c>
      <c r="G374" s="272">
        <f>SUM(G366:G373)</f>
        <v>-1382</v>
      </c>
      <c r="H374" s="272">
        <v>0</v>
      </c>
      <c r="I374" s="272">
        <v>0</v>
      </c>
      <c r="J374" s="272">
        <f>SUM(J366:J373)</f>
        <v>-65962.21</v>
      </c>
    </row>
    <row r="375" spans="1:10" ht="12.75">
      <c r="A375" s="268" t="s">
        <v>589</v>
      </c>
      <c r="B375" s="273" t="s">
        <v>544</v>
      </c>
      <c r="C375" s="270">
        <v>11172.26</v>
      </c>
      <c r="D375" s="270">
        <v>12495</v>
      </c>
      <c r="E375" s="270">
        <v>1322.74</v>
      </c>
      <c r="F375" s="270">
        <v>0</v>
      </c>
      <c r="G375" s="270">
        <v>0</v>
      </c>
      <c r="H375" s="270">
        <v>0</v>
      </c>
      <c r="I375" s="270">
        <v>0</v>
      </c>
      <c r="J375" s="270">
        <v>1322.74</v>
      </c>
    </row>
    <row r="376" spans="1:10" ht="12.75">
      <c r="A376" s="268" t="s">
        <v>589</v>
      </c>
      <c r="B376" s="273" t="s">
        <v>545</v>
      </c>
      <c r="C376" s="270">
        <v>10414.12</v>
      </c>
      <c r="D376" s="270">
        <v>12058.27</v>
      </c>
      <c r="E376" s="270">
        <v>0</v>
      </c>
      <c r="F376" s="270">
        <v>0</v>
      </c>
      <c r="G376" s="270">
        <v>-234.88</v>
      </c>
      <c r="H376" s="270">
        <v>0</v>
      </c>
      <c r="I376" s="270">
        <v>0</v>
      </c>
      <c r="J376" s="270">
        <v>-234.88</v>
      </c>
    </row>
    <row r="377" spans="1:10" ht="12.75">
      <c r="A377" s="268" t="s">
        <v>589</v>
      </c>
      <c r="B377" s="273" t="s">
        <v>545</v>
      </c>
      <c r="C377" s="270">
        <v>11645.23</v>
      </c>
      <c r="D377" s="270">
        <v>24990</v>
      </c>
      <c r="E377" s="270">
        <v>13344.77</v>
      </c>
      <c r="F377" s="270">
        <v>0</v>
      </c>
      <c r="G377" s="270">
        <v>0</v>
      </c>
      <c r="H377" s="270">
        <v>0</v>
      </c>
      <c r="I377" s="270">
        <v>0</v>
      </c>
      <c r="J377" s="270">
        <v>13344.77</v>
      </c>
    </row>
    <row r="378" spans="1:10" ht="12.75">
      <c r="A378" s="268" t="s">
        <v>589</v>
      </c>
      <c r="B378" s="273" t="s">
        <v>546</v>
      </c>
      <c r="C378" s="270">
        <v>14818.62</v>
      </c>
      <c r="D378" s="270">
        <v>15637.7</v>
      </c>
      <c r="E378" s="270">
        <v>0</v>
      </c>
      <c r="F378" s="270">
        <v>0</v>
      </c>
      <c r="G378" s="270">
        <v>89.7</v>
      </c>
      <c r="H378" s="270">
        <v>0</v>
      </c>
      <c r="I378" s="270">
        <v>0</v>
      </c>
      <c r="J378" s="270">
        <v>89.7</v>
      </c>
    </row>
    <row r="379" spans="1:10" ht="12.75">
      <c r="A379" s="268" t="s">
        <v>589</v>
      </c>
      <c r="B379" s="273" t="s">
        <v>546</v>
      </c>
      <c r="C379" s="270">
        <v>12645.07</v>
      </c>
      <c r="D379" s="270">
        <v>28555.8</v>
      </c>
      <c r="E379" s="270">
        <v>15910.73</v>
      </c>
      <c r="F379" s="270">
        <v>0</v>
      </c>
      <c r="G379" s="270">
        <v>0</v>
      </c>
      <c r="H379" s="270">
        <v>0</v>
      </c>
      <c r="I379" s="270">
        <v>0</v>
      </c>
      <c r="J379" s="270">
        <v>15910.73</v>
      </c>
    </row>
    <row r="380" spans="1:10" ht="12.75">
      <c r="A380" s="268" t="s">
        <v>589</v>
      </c>
      <c r="B380" s="273" t="s">
        <v>547</v>
      </c>
      <c r="C380" s="270">
        <v>38781.48</v>
      </c>
      <c r="D380" s="270">
        <v>40955.4</v>
      </c>
      <c r="E380" s="270">
        <v>0</v>
      </c>
      <c r="F380" s="270">
        <v>0</v>
      </c>
      <c r="G380" s="270">
        <v>-768.6</v>
      </c>
      <c r="H380" s="270">
        <v>0</v>
      </c>
      <c r="I380" s="270">
        <v>0</v>
      </c>
      <c r="J380" s="270">
        <v>-768.6</v>
      </c>
    </row>
    <row r="381" spans="1:10" ht="12.75">
      <c r="A381" s="268" t="s">
        <v>589</v>
      </c>
      <c r="B381" s="273" t="s">
        <v>547</v>
      </c>
      <c r="C381" s="270">
        <v>12700.76</v>
      </c>
      <c r="D381" s="270">
        <v>28198.8</v>
      </c>
      <c r="E381" s="270">
        <v>15498.04</v>
      </c>
      <c r="F381" s="270">
        <v>0</v>
      </c>
      <c r="G381" s="270">
        <v>0</v>
      </c>
      <c r="H381" s="270">
        <v>0</v>
      </c>
      <c r="I381" s="270">
        <v>0</v>
      </c>
      <c r="J381" s="270">
        <v>15498.04</v>
      </c>
    </row>
    <row r="382" spans="1:10" ht="12.75">
      <c r="A382" s="268" t="s">
        <v>589</v>
      </c>
      <c r="B382" s="273" t="s">
        <v>548</v>
      </c>
      <c r="C382" s="270">
        <v>3149.12</v>
      </c>
      <c r="D382" s="270">
        <v>3200</v>
      </c>
      <c r="E382" s="270">
        <v>0</v>
      </c>
      <c r="F382" s="270">
        <v>0</v>
      </c>
      <c r="G382" s="270">
        <v>-186.36</v>
      </c>
      <c r="H382" s="270">
        <v>0</v>
      </c>
      <c r="I382" s="270">
        <v>0</v>
      </c>
      <c r="J382" s="270">
        <v>-186.36</v>
      </c>
    </row>
    <row r="383" spans="1:10" ht="12.75">
      <c r="A383" s="268" t="s">
        <v>589</v>
      </c>
      <c r="B383" s="273" t="s">
        <v>548</v>
      </c>
      <c r="C383" s="270">
        <v>18092.29</v>
      </c>
      <c r="D383" s="270">
        <v>36480</v>
      </c>
      <c r="E383" s="270">
        <v>18387.71</v>
      </c>
      <c r="F383" s="270">
        <v>0</v>
      </c>
      <c r="G383" s="270">
        <v>0</v>
      </c>
      <c r="H383" s="270">
        <v>0</v>
      </c>
      <c r="I383" s="270">
        <v>0</v>
      </c>
      <c r="J383" s="270">
        <v>18387.71</v>
      </c>
    </row>
    <row r="384" spans="1:10" ht="12.75">
      <c r="A384" s="268" t="s">
        <v>589</v>
      </c>
      <c r="B384" s="273" t="s">
        <v>549</v>
      </c>
      <c r="C384" s="270">
        <v>22268.82</v>
      </c>
      <c r="D384" s="270">
        <v>37203.79</v>
      </c>
      <c r="E384" s="270">
        <v>0</v>
      </c>
      <c r="F384" s="270">
        <v>0</v>
      </c>
      <c r="G384" s="270">
        <v>-3026.97</v>
      </c>
      <c r="H384" s="270">
        <v>0</v>
      </c>
      <c r="I384" s="270">
        <v>0</v>
      </c>
      <c r="J384" s="270">
        <v>-3026.97</v>
      </c>
    </row>
    <row r="385" spans="1:10" ht="12.75">
      <c r="A385" s="268" t="s">
        <v>589</v>
      </c>
      <c r="B385" s="273" t="s">
        <v>549</v>
      </c>
      <c r="C385" s="270">
        <v>27966.68</v>
      </c>
      <c r="D385" s="270">
        <v>43740</v>
      </c>
      <c r="E385" s="270">
        <v>15773.32</v>
      </c>
      <c r="F385" s="270">
        <v>0</v>
      </c>
      <c r="G385" s="270">
        <v>0</v>
      </c>
      <c r="H385" s="270">
        <v>0</v>
      </c>
      <c r="I385" s="270">
        <v>0</v>
      </c>
      <c r="J385" s="270">
        <v>15773.32</v>
      </c>
    </row>
    <row r="386" spans="1:10" ht="12.75">
      <c r="A386" s="268" t="s">
        <v>589</v>
      </c>
      <c r="B386" s="273" t="s">
        <v>550</v>
      </c>
      <c r="C386" s="270">
        <v>75342.93</v>
      </c>
      <c r="D386" s="270">
        <v>113024</v>
      </c>
      <c r="E386" s="270">
        <v>0</v>
      </c>
      <c r="F386" s="270">
        <v>0</v>
      </c>
      <c r="G386" s="270">
        <v>-14604.56</v>
      </c>
      <c r="H386" s="270">
        <v>0</v>
      </c>
      <c r="I386" s="270">
        <v>0</v>
      </c>
      <c r="J386" s="270">
        <v>-14604.56</v>
      </c>
    </row>
    <row r="387" spans="1:10" ht="12.75">
      <c r="A387" s="268" t="s">
        <v>589</v>
      </c>
      <c r="B387" s="273" t="s">
        <v>550</v>
      </c>
      <c r="C387" s="270">
        <v>15570.64</v>
      </c>
      <c r="D387" s="270">
        <v>30022</v>
      </c>
      <c r="E387" s="270">
        <v>14451.36</v>
      </c>
      <c r="F387" s="270">
        <v>0</v>
      </c>
      <c r="G387" s="270">
        <v>0</v>
      </c>
      <c r="H387" s="270">
        <v>0</v>
      </c>
      <c r="I387" s="270">
        <v>0</v>
      </c>
      <c r="J387" s="270">
        <v>14451.36</v>
      </c>
    </row>
    <row r="388" spans="1:10" ht="12.75">
      <c r="A388" s="268" t="s">
        <v>589</v>
      </c>
      <c r="B388" s="273" t="s">
        <v>551</v>
      </c>
      <c r="C388" s="270">
        <v>26403.45</v>
      </c>
      <c r="D388" s="270">
        <v>34540</v>
      </c>
      <c r="E388" s="270">
        <v>0</v>
      </c>
      <c r="F388" s="270">
        <v>0</v>
      </c>
      <c r="G388" s="270">
        <v>-660</v>
      </c>
      <c r="H388" s="270">
        <v>0</v>
      </c>
      <c r="I388" s="270">
        <v>0</v>
      </c>
      <c r="J388" s="270">
        <v>-660</v>
      </c>
    </row>
    <row r="389" spans="1:10" ht="12.75">
      <c r="A389" s="268" t="s">
        <v>589</v>
      </c>
      <c r="B389" s="273" t="s">
        <v>552</v>
      </c>
      <c r="C389" s="270">
        <v>14527.11</v>
      </c>
      <c r="D389" s="270">
        <v>14019.46</v>
      </c>
      <c r="E389" s="270">
        <v>0</v>
      </c>
      <c r="F389" s="270">
        <v>0</v>
      </c>
      <c r="G389" s="270">
        <v>-522.6</v>
      </c>
      <c r="H389" s="270">
        <v>0</v>
      </c>
      <c r="I389" s="270">
        <v>0</v>
      </c>
      <c r="J389" s="270">
        <v>-522.6</v>
      </c>
    </row>
    <row r="390" spans="1:10" ht="12.75">
      <c r="A390" s="268" t="s">
        <v>589</v>
      </c>
      <c r="B390" s="273" t="s">
        <v>553</v>
      </c>
      <c r="C390" s="270">
        <v>7589.52</v>
      </c>
      <c r="D390" s="270">
        <v>8835.6</v>
      </c>
      <c r="E390" s="270">
        <v>0</v>
      </c>
      <c r="F390" s="270">
        <v>0</v>
      </c>
      <c r="G390" s="270">
        <v>-498</v>
      </c>
      <c r="H390" s="270">
        <v>0</v>
      </c>
      <c r="I390" s="270">
        <v>0</v>
      </c>
      <c r="J390" s="270">
        <v>-498</v>
      </c>
    </row>
    <row r="391" spans="1:10" ht="12.75">
      <c r="A391" s="268"/>
      <c r="B391" s="274"/>
      <c r="C391" s="271">
        <f aca="true" t="shared" si="5" ref="C391:J391">SUM(C375:C390)</f>
        <v>323088.1</v>
      </c>
      <c r="D391" s="271">
        <f t="shared" si="5"/>
        <v>483955.82</v>
      </c>
      <c r="E391" s="271">
        <f t="shared" si="5"/>
        <v>94688.67</v>
      </c>
      <c r="F391" s="271">
        <f t="shared" si="5"/>
        <v>0</v>
      </c>
      <c r="G391" s="271">
        <f t="shared" si="5"/>
        <v>-20412.269999999997</v>
      </c>
      <c r="H391" s="271">
        <f t="shared" si="5"/>
        <v>0</v>
      </c>
      <c r="I391" s="271">
        <f t="shared" si="5"/>
        <v>0</v>
      </c>
      <c r="J391" s="271">
        <f t="shared" si="5"/>
        <v>74276.4</v>
      </c>
    </row>
    <row r="392" spans="1:10" ht="12.75">
      <c r="A392" s="275" t="s">
        <v>581</v>
      </c>
      <c r="B392" s="276"/>
      <c r="C392" s="270"/>
      <c r="D392" s="270"/>
      <c r="E392" s="270"/>
      <c r="F392" s="270"/>
      <c r="G392" s="270"/>
      <c r="H392" s="270"/>
      <c r="I392" s="270"/>
      <c r="J392" s="270"/>
    </row>
    <row r="393" spans="1:10" ht="12.75">
      <c r="A393" s="449" t="s">
        <v>582</v>
      </c>
      <c r="B393" s="450"/>
      <c r="C393" s="270"/>
      <c r="D393" s="270"/>
      <c r="E393" s="270"/>
      <c r="F393" s="270"/>
      <c r="G393" s="270"/>
      <c r="H393" s="270"/>
      <c r="I393" s="270"/>
      <c r="J393" s="270"/>
    </row>
    <row r="394" spans="1:10" ht="12.75">
      <c r="A394" s="277" t="s">
        <v>583</v>
      </c>
      <c r="B394" s="278"/>
      <c r="C394" s="270"/>
      <c r="D394" s="270"/>
      <c r="E394" s="270"/>
      <c r="F394" s="270"/>
      <c r="G394" s="270"/>
      <c r="H394" s="270"/>
      <c r="I394" s="270"/>
      <c r="J394" s="270"/>
    </row>
    <row r="395" spans="1:10" ht="12.75">
      <c r="A395" s="455" t="s">
        <v>584</v>
      </c>
      <c r="B395" s="456"/>
      <c r="C395" s="281">
        <f>C391+C374+C365</f>
        <v>1289512.02</v>
      </c>
      <c r="D395" s="281">
        <f>D391+D374+D365</f>
        <v>834529.16</v>
      </c>
      <c r="E395" s="281">
        <f>E391+E374+E365</f>
        <v>-164311.08000000005</v>
      </c>
      <c r="F395" s="281">
        <v>0</v>
      </c>
      <c r="G395" s="281">
        <f>G391+G374+G365</f>
        <v>-24501.6</v>
      </c>
      <c r="H395" s="281">
        <v>0</v>
      </c>
      <c r="I395" s="281">
        <v>0</v>
      </c>
      <c r="J395" s="281">
        <f>J391+J374+J365</f>
        <v>-188812.68000000005</v>
      </c>
    </row>
    <row r="396" spans="1:10" ht="12.75">
      <c r="A396" s="447" t="s">
        <v>577</v>
      </c>
      <c r="B396" s="448"/>
      <c r="C396" s="282"/>
      <c r="D396" s="272"/>
      <c r="E396" s="272"/>
      <c r="F396" s="272"/>
      <c r="G396" s="272"/>
      <c r="H396" s="272"/>
      <c r="I396" s="272"/>
      <c r="J396" s="272"/>
    </row>
    <row r="397" spans="1:10" ht="12.75">
      <c r="A397" s="268" t="s">
        <v>590</v>
      </c>
      <c r="B397" s="269" t="s">
        <v>471</v>
      </c>
      <c r="C397" s="283">
        <v>4500</v>
      </c>
      <c r="D397" s="270">
        <v>0</v>
      </c>
      <c r="E397" s="270">
        <v>0</v>
      </c>
      <c r="F397" s="270">
        <v>0</v>
      </c>
      <c r="G397" s="270">
        <v>0</v>
      </c>
      <c r="H397" s="270">
        <v>0</v>
      </c>
      <c r="I397" s="270">
        <v>0</v>
      </c>
      <c r="J397" s="270">
        <v>0</v>
      </c>
    </row>
    <row r="398" spans="1:10" ht="12.75">
      <c r="A398" s="268" t="s">
        <v>590</v>
      </c>
      <c r="B398" s="269" t="s">
        <v>471</v>
      </c>
      <c r="C398" s="283">
        <v>32679.87</v>
      </c>
      <c r="D398" s="270">
        <v>0</v>
      </c>
      <c r="E398" s="270">
        <v>-32679.87</v>
      </c>
      <c r="F398" s="270">
        <v>0</v>
      </c>
      <c r="G398" s="270">
        <v>0</v>
      </c>
      <c r="H398" s="270">
        <v>0</v>
      </c>
      <c r="I398" s="270">
        <v>0</v>
      </c>
      <c r="J398" s="270">
        <v>-32679.87</v>
      </c>
    </row>
    <row r="399" spans="1:10" ht="12.75">
      <c r="A399" s="268" t="s">
        <v>590</v>
      </c>
      <c r="B399" s="269" t="s">
        <v>474</v>
      </c>
      <c r="C399" s="283">
        <v>852.89</v>
      </c>
      <c r="D399" s="270">
        <v>2279.88</v>
      </c>
      <c r="E399" s="270">
        <v>1426.99</v>
      </c>
      <c r="F399" s="270">
        <v>0</v>
      </c>
      <c r="G399" s="270">
        <v>0</v>
      </c>
      <c r="H399" s="270">
        <v>0</v>
      </c>
      <c r="I399" s="270">
        <v>0</v>
      </c>
      <c r="J399" s="270">
        <v>1426.99</v>
      </c>
    </row>
    <row r="400" spans="1:10" ht="12.75">
      <c r="A400" s="268" t="s">
        <v>590</v>
      </c>
      <c r="B400" s="269" t="s">
        <v>476</v>
      </c>
      <c r="C400" s="283">
        <v>49302.12</v>
      </c>
      <c r="D400" s="270">
        <v>5649.35</v>
      </c>
      <c r="E400" s="270">
        <v>0</v>
      </c>
      <c r="F400" s="270">
        <v>0</v>
      </c>
      <c r="G400" s="270">
        <v>-1344.25</v>
      </c>
      <c r="H400" s="270">
        <v>0</v>
      </c>
      <c r="I400" s="270">
        <v>0</v>
      </c>
      <c r="J400" s="270">
        <v>-1344.25</v>
      </c>
    </row>
    <row r="401" spans="1:10" ht="12.75">
      <c r="A401" s="268" t="s">
        <v>590</v>
      </c>
      <c r="B401" s="269" t="s">
        <v>478</v>
      </c>
      <c r="C401" s="283">
        <v>60663.12</v>
      </c>
      <c r="D401" s="270">
        <v>4278.62</v>
      </c>
      <c r="E401" s="270">
        <v>0</v>
      </c>
      <c r="F401" s="270">
        <v>0</v>
      </c>
      <c r="G401" s="270">
        <v>-207.7</v>
      </c>
      <c r="H401" s="270">
        <v>0</v>
      </c>
      <c r="I401" s="270">
        <v>0</v>
      </c>
      <c r="J401" s="270">
        <v>-207.7</v>
      </c>
    </row>
    <row r="402" spans="1:10" ht="12.75">
      <c r="A402" s="268" t="s">
        <v>590</v>
      </c>
      <c r="B402" s="269" t="s">
        <v>478</v>
      </c>
      <c r="C402" s="283">
        <v>6394.47</v>
      </c>
      <c r="D402" s="270">
        <v>804.95</v>
      </c>
      <c r="E402" s="270">
        <v>-5589.52</v>
      </c>
      <c r="F402" s="270">
        <v>0</v>
      </c>
      <c r="G402" s="270">
        <v>0</v>
      </c>
      <c r="H402" s="270">
        <v>0</v>
      </c>
      <c r="I402" s="270">
        <v>0</v>
      </c>
      <c r="J402" s="270">
        <v>-5589.52</v>
      </c>
    </row>
    <row r="403" spans="1:10" ht="12.75">
      <c r="A403" s="268" t="s">
        <v>590</v>
      </c>
      <c r="B403" s="269" t="s">
        <v>480</v>
      </c>
      <c r="C403" s="283">
        <v>24016.8</v>
      </c>
      <c r="D403" s="270">
        <v>2012.54</v>
      </c>
      <c r="E403" s="270">
        <v>0</v>
      </c>
      <c r="F403" s="270">
        <v>0</v>
      </c>
      <c r="G403" s="270">
        <v>330.18</v>
      </c>
      <c r="H403" s="270">
        <v>0</v>
      </c>
      <c r="I403" s="270">
        <v>0</v>
      </c>
      <c r="J403" s="270">
        <v>330.18</v>
      </c>
    </row>
    <row r="404" spans="1:10" ht="12.75">
      <c r="A404" s="268" t="s">
        <v>590</v>
      </c>
      <c r="B404" s="269" t="s">
        <v>482</v>
      </c>
      <c r="C404" s="283">
        <v>46768.75</v>
      </c>
      <c r="D404" s="270">
        <v>4757.84</v>
      </c>
      <c r="E404" s="270">
        <v>0</v>
      </c>
      <c r="F404" s="270">
        <v>0</v>
      </c>
      <c r="G404" s="270">
        <v>-274.5</v>
      </c>
      <c r="H404" s="270">
        <v>0</v>
      </c>
      <c r="I404" s="270">
        <v>0</v>
      </c>
      <c r="J404" s="270">
        <v>-274.5</v>
      </c>
    </row>
    <row r="405" spans="1:10" ht="12.75">
      <c r="A405" s="268" t="s">
        <v>590</v>
      </c>
      <c r="B405" s="269" t="s">
        <v>482</v>
      </c>
      <c r="C405" s="283">
        <v>1587.8</v>
      </c>
      <c r="D405" s="270">
        <v>266.45</v>
      </c>
      <c r="E405" s="270">
        <v>-1321.35</v>
      </c>
      <c r="F405" s="270">
        <v>0</v>
      </c>
      <c r="G405" s="270">
        <v>0</v>
      </c>
      <c r="H405" s="270">
        <v>0</v>
      </c>
      <c r="I405" s="270">
        <v>0</v>
      </c>
      <c r="J405" s="270">
        <v>-1321.35</v>
      </c>
    </row>
    <row r="406" spans="1:10" ht="12.75">
      <c r="A406" s="268" t="s">
        <v>590</v>
      </c>
      <c r="B406" s="269" t="s">
        <v>484</v>
      </c>
      <c r="C406" s="283">
        <v>28692.21</v>
      </c>
      <c r="D406" s="270">
        <v>4781.04</v>
      </c>
      <c r="E406" s="270">
        <v>0</v>
      </c>
      <c r="F406" s="270">
        <v>0</v>
      </c>
      <c r="G406" s="270">
        <v>-2098.16</v>
      </c>
      <c r="H406" s="270">
        <v>0</v>
      </c>
      <c r="I406" s="270">
        <v>0</v>
      </c>
      <c r="J406" s="270">
        <v>-2098.16</v>
      </c>
    </row>
    <row r="407" spans="1:10" ht="12.75">
      <c r="A407" s="268" t="s">
        <v>590</v>
      </c>
      <c r="B407" s="269" t="s">
        <v>484</v>
      </c>
      <c r="C407" s="283">
        <v>1055.25</v>
      </c>
      <c r="D407" s="270">
        <v>278</v>
      </c>
      <c r="E407" s="270">
        <v>-777.25</v>
      </c>
      <c r="F407" s="270">
        <v>0</v>
      </c>
      <c r="G407" s="270">
        <v>0</v>
      </c>
      <c r="H407" s="270">
        <v>0</v>
      </c>
      <c r="I407" s="270">
        <v>0</v>
      </c>
      <c r="J407" s="270">
        <v>-777.25</v>
      </c>
    </row>
    <row r="408" spans="1:10" ht="12.75">
      <c r="A408" s="268" t="s">
        <v>590</v>
      </c>
      <c r="B408" s="269" t="s">
        <v>486</v>
      </c>
      <c r="C408" s="283">
        <v>7780</v>
      </c>
      <c r="D408" s="270">
        <v>2000</v>
      </c>
      <c r="E408" s="270">
        <v>0</v>
      </c>
      <c r="F408" s="270">
        <v>0</v>
      </c>
      <c r="G408" s="270">
        <v>-915</v>
      </c>
      <c r="H408" s="270">
        <v>0</v>
      </c>
      <c r="I408" s="270">
        <v>0</v>
      </c>
      <c r="J408" s="270">
        <v>-915</v>
      </c>
    </row>
    <row r="409" spans="1:10" ht="12.75">
      <c r="A409" s="268" t="s">
        <v>590</v>
      </c>
      <c r="B409" s="269" t="s">
        <v>486</v>
      </c>
      <c r="C409" s="283">
        <v>13684.76</v>
      </c>
      <c r="D409" s="270">
        <v>2902.2</v>
      </c>
      <c r="E409" s="270">
        <v>-10782.56</v>
      </c>
      <c r="F409" s="270">
        <v>0</v>
      </c>
      <c r="G409" s="270">
        <v>0</v>
      </c>
      <c r="H409" s="270">
        <v>0</v>
      </c>
      <c r="I409" s="270">
        <v>0</v>
      </c>
      <c r="J409" s="270">
        <v>-10782.56</v>
      </c>
    </row>
    <row r="410" spans="1:10" ht="12.75">
      <c r="A410" s="268" t="s">
        <v>590</v>
      </c>
      <c r="B410" s="269" t="s">
        <v>488</v>
      </c>
      <c r="C410" s="283">
        <v>31540.41</v>
      </c>
      <c r="D410" s="270">
        <v>13438.59</v>
      </c>
      <c r="E410" s="270">
        <v>0</v>
      </c>
      <c r="F410" s="270">
        <v>0</v>
      </c>
      <c r="G410" s="270">
        <v>-192.36</v>
      </c>
      <c r="H410" s="270">
        <v>0</v>
      </c>
      <c r="I410" s="270">
        <v>0</v>
      </c>
      <c r="J410" s="270">
        <v>-192.36</v>
      </c>
    </row>
    <row r="411" spans="1:10" ht="12.75">
      <c r="A411" s="268" t="s">
        <v>590</v>
      </c>
      <c r="B411" s="269" t="s">
        <v>488</v>
      </c>
      <c r="C411" s="283">
        <v>1618.05</v>
      </c>
      <c r="D411" s="270">
        <v>330</v>
      </c>
      <c r="E411" s="270">
        <v>-1288.05</v>
      </c>
      <c r="F411" s="270">
        <v>0</v>
      </c>
      <c r="G411" s="270">
        <v>0</v>
      </c>
      <c r="H411" s="270">
        <v>0</v>
      </c>
      <c r="I411" s="270">
        <v>0</v>
      </c>
      <c r="J411" s="270">
        <v>-1288.05</v>
      </c>
    </row>
    <row r="412" spans="1:10" ht="12.75">
      <c r="A412" s="268" t="s">
        <v>590</v>
      </c>
      <c r="B412" s="269" t="s">
        <v>490</v>
      </c>
      <c r="C412" s="283">
        <v>11744</v>
      </c>
      <c r="D412" s="270">
        <v>2860</v>
      </c>
      <c r="E412" s="270">
        <v>0</v>
      </c>
      <c r="F412" s="270">
        <v>0</v>
      </c>
      <c r="G412" s="270">
        <v>-1840.8</v>
      </c>
      <c r="H412" s="270">
        <v>0</v>
      </c>
      <c r="I412" s="270">
        <v>0</v>
      </c>
      <c r="J412" s="270">
        <v>-1840.8</v>
      </c>
    </row>
    <row r="413" spans="1:10" ht="12.75">
      <c r="A413" s="268" t="s">
        <v>590</v>
      </c>
      <c r="B413" s="269" t="s">
        <v>490</v>
      </c>
      <c r="C413" s="283">
        <v>4586.95</v>
      </c>
      <c r="D413" s="270">
        <v>1156.76</v>
      </c>
      <c r="E413" s="270">
        <v>-3430.19</v>
      </c>
      <c r="F413" s="270">
        <v>0</v>
      </c>
      <c r="G413" s="270">
        <v>0</v>
      </c>
      <c r="H413" s="270">
        <v>0</v>
      </c>
      <c r="I413" s="270">
        <v>0</v>
      </c>
      <c r="J413" s="270">
        <v>-3430.19</v>
      </c>
    </row>
    <row r="414" spans="1:10" ht="12.75">
      <c r="A414" s="268" t="s">
        <v>590</v>
      </c>
      <c r="B414" s="269" t="s">
        <v>492</v>
      </c>
      <c r="C414" s="283">
        <v>1407</v>
      </c>
      <c r="D414" s="270">
        <v>780</v>
      </c>
      <c r="E414" s="270">
        <v>-627</v>
      </c>
      <c r="F414" s="270">
        <v>0</v>
      </c>
      <c r="G414" s="270">
        <v>0</v>
      </c>
      <c r="H414" s="270">
        <v>0</v>
      </c>
      <c r="I414" s="270">
        <v>0</v>
      </c>
      <c r="J414" s="270">
        <v>-627</v>
      </c>
    </row>
    <row r="415" spans="1:10" ht="12.75">
      <c r="A415" s="268" t="s">
        <v>590</v>
      </c>
      <c r="B415" s="269" t="s">
        <v>494</v>
      </c>
      <c r="C415" s="283">
        <v>32854.92</v>
      </c>
      <c r="D415" s="270">
        <v>7889.25</v>
      </c>
      <c r="E415" s="270">
        <v>-24965.67</v>
      </c>
      <c r="F415" s="270">
        <v>0</v>
      </c>
      <c r="G415" s="270">
        <v>0</v>
      </c>
      <c r="H415" s="270">
        <v>0</v>
      </c>
      <c r="I415" s="270">
        <v>0</v>
      </c>
      <c r="J415" s="270">
        <v>-24965.67</v>
      </c>
    </row>
    <row r="416" spans="1:10" ht="12.75">
      <c r="A416" s="268" t="s">
        <v>590</v>
      </c>
      <c r="B416" s="269" t="s">
        <v>496</v>
      </c>
      <c r="C416" s="283">
        <v>2579.12</v>
      </c>
      <c r="D416" s="270">
        <v>1200</v>
      </c>
      <c r="E416" s="270">
        <v>0</v>
      </c>
      <c r="F416" s="270">
        <v>0</v>
      </c>
      <c r="G416" s="270">
        <v>-120</v>
      </c>
      <c r="H416" s="270">
        <v>0</v>
      </c>
      <c r="I416" s="270">
        <v>0</v>
      </c>
      <c r="J416" s="270">
        <v>-120</v>
      </c>
    </row>
    <row r="417" spans="1:10" ht="12.75">
      <c r="A417" s="268" t="s">
        <v>590</v>
      </c>
      <c r="B417" s="269" t="s">
        <v>498</v>
      </c>
      <c r="C417" s="283">
        <v>32486.1</v>
      </c>
      <c r="D417" s="270">
        <v>8119.91</v>
      </c>
      <c r="E417" s="270">
        <v>0</v>
      </c>
      <c r="F417" s="270">
        <v>0</v>
      </c>
      <c r="G417" s="270">
        <v>965.61</v>
      </c>
      <c r="H417" s="270">
        <v>0</v>
      </c>
      <c r="I417" s="270">
        <v>0</v>
      </c>
      <c r="J417" s="270">
        <v>965.61</v>
      </c>
    </row>
    <row r="418" spans="1:10" ht="12.75">
      <c r="A418" s="268" t="s">
        <v>590</v>
      </c>
      <c r="B418" s="269" t="s">
        <v>500</v>
      </c>
      <c r="C418" s="283">
        <v>52617.79</v>
      </c>
      <c r="D418" s="270">
        <v>18128.14</v>
      </c>
      <c r="E418" s="270">
        <v>-34489.65</v>
      </c>
      <c r="F418" s="270">
        <v>0</v>
      </c>
      <c r="G418" s="270">
        <v>0</v>
      </c>
      <c r="H418" s="270">
        <v>0</v>
      </c>
      <c r="I418" s="270">
        <v>0</v>
      </c>
      <c r="J418" s="270">
        <v>-34489.65</v>
      </c>
    </row>
    <row r="419" spans="1:10" ht="12.75">
      <c r="A419" s="268" t="s">
        <v>590</v>
      </c>
      <c r="B419" s="269" t="s">
        <v>502</v>
      </c>
      <c r="C419" s="283">
        <v>190124</v>
      </c>
      <c r="D419" s="270">
        <v>95062</v>
      </c>
      <c r="E419" s="270">
        <v>0</v>
      </c>
      <c r="F419" s="270">
        <v>0</v>
      </c>
      <c r="G419" s="270">
        <v>-15538.27</v>
      </c>
      <c r="H419" s="270">
        <v>0</v>
      </c>
      <c r="I419" s="270">
        <v>0</v>
      </c>
      <c r="J419" s="270">
        <v>-15538.27</v>
      </c>
    </row>
    <row r="420" spans="1:10" ht="12.75">
      <c r="A420" s="268" t="s">
        <v>590</v>
      </c>
      <c r="B420" s="269" t="s">
        <v>502</v>
      </c>
      <c r="C420" s="283">
        <v>141593</v>
      </c>
      <c r="D420" s="270">
        <v>70796.5</v>
      </c>
      <c r="E420" s="270">
        <v>-70796.5</v>
      </c>
      <c r="F420" s="270">
        <v>0</v>
      </c>
      <c r="G420" s="270">
        <v>0</v>
      </c>
      <c r="H420" s="270">
        <v>0</v>
      </c>
      <c r="I420" s="270">
        <v>0</v>
      </c>
      <c r="J420" s="270">
        <v>-70796.5</v>
      </c>
    </row>
    <row r="421" spans="1:10" ht="12.75">
      <c r="A421" s="268" t="s">
        <v>590</v>
      </c>
      <c r="B421" s="269" t="s">
        <v>504</v>
      </c>
      <c r="C421" s="283">
        <v>19473.43</v>
      </c>
      <c r="D421" s="270">
        <v>984.96</v>
      </c>
      <c r="E421" s="270">
        <v>0</v>
      </c>
      <c r="F421" s="270">
        <v>0</v>
      </c>
      <c r="G421" s="270">
        <v>-719.78</v>
      </c>
      <c r="H421" s="270">
        <v>0</v>
      </c>
      <c r="I421" s="270">
        <v>0</v>
      </c>
      <c r="J421" s="270">
        <v>-719.78</v>
      </c>
    </row>
    <row r="422" spans="1:10" ht="12.75">
      <c r="A422" s="268" t="s">
        <v>590</v>
      </c>
      <c r="B422" s="269" t="s">
        <v>506</v>
      </c>
      <c r="C422" s="283">
        <v>4410.5</v>
      </c>
      <c r="D422" s="270">
        <v>285.09</v>
      </c>
      <c r="E422" s="270">
        <v>0</v>
      </c>
      <c r="F422" s="270">
        <v>0</v>
      </c>
      <c r="G422" s="270">
        <v>40.91</v>
      </c>
      <c r="H422" s="270">
        <v>0</v>
      </c>
      <c r="I422" s="270">
        <v>0</v>
      </c>
      <c r="J422" s="270">
        <v>40.91</v>
      </c>
    </row>
    <row r="423" spans="1:10" ht="12.75">
      <c r="A423" s="268" t="s">
        <v>590</v>
      </c>
      <c r="B423" s="269" t="s">
        <v>506</v>
      </c>
      <c r="C423" s="283">
        <v>7469.99</v>
      </c>
      <c r="D423" s="270">
        <v>368.46</v>
      </c>
      <c r="E423" s="270">
        <v>-7101.53</v>
      </c>
      <c r="F423" s="270">
        <v>0</v>
      </c>
      <c r="G423" s="270">
        <v>0</v>
      </c>
      <c r="H423" s="270">
        <v>0</v>
      </c>
      <c r="I423" s="270">
        <v>0</v>
      </c>
      <c r="J423" s="270">
        <v>-7101.53</v>
      </c>
    </row>
    <row r="424" spans="1:10" ht="12.75">
      <c r="A424" s="268" t="s">
        <v>590</v>
      </c>
      <c r="B424" s="269" t="s">
        <v>508</v>
      </c>
      <c r="C424" s="283">
        <v>2365</v>
      </c>
      <c r="D424" s="270">
        <v>390</v>
      </c>
      <c r="E424" s="270">
        <v>0</v>
      </c>
      <c r="F424" s="270">
        <v>0</v>
      </c>
      <c r="G424" s="270">
        <v>-556</v>
      </c>
      <c r="H424" s="270">
        <v>0</v>
      </c>
      <c r="I424" s="270">
        <v>0</v>
      </c>
      <c r="J424" s="270">
        <v>-556</v>
      </c>
    </row>
    <row r="425" spans="1:10" ht="12.75">
      <c r="A425" s="268" t="s">
        <v>590</v>
      </c>
      <c r="B425" s="269" t="s">
        <v>508</v>
      </c>
      <c r="C425" s="283">
        <v>18599.6</v>
      </c>
      <c r="D425" s="270">
        <v>932.72</v>
      </c>
      <c r="E425" s="270">
        <v>-17666.88</v>
      </c>
      <c r="F425" s="270">
        <v>0</v>
      </c>
      <c r="G425" s="270">
        <v>0</v>
      </c>
      <c r="H425" s="270">
        <v>0</v>
      </c>
      <c r="I425" s="270">
        <v>0</v>
      </c>
      <c r="J425" s="270">
        <v>-17666.88</v>
      </c>
    </row>
    <row r="426" spans="1:10" ht="12.75">
      <c r="A426" s="268" t="s">
        <v>590</v>
      </c>
      <c r="B426" s="269" t="s">
        <v>510</v>
      </c>
      <c r="C426" s="283">
        <v>2081.53</v>
      </c>
      <c r="D426" s="270">
        <v>1254.65</v>
      </c>
      <c r="E426" s="270">
        <v>-826.88</v>
      </c>
      <c r="F426" s="270">
        <v>0</v>
      </c>
      <c r="G426" s="270">
        <v>0</v>
      </c>
      <c r="H426" s="270">
        <v>0</v>
      </c>
      <c r="I426" s="270">
        <v>0</v>
      </c>
      <c r="J426" s="270">
        <v>-826.88</v>
      </c>
    </row>
    <row r="427" spans="1:10" ht="12.75">
      <c r="A427" s="268" t="s">
        <v>590</v>
      </c>
      <c r="B427" s="269" t="s">
        <v>512</v>
      </c>
      <c r="C427" s="283">
        <v>20092.46</v>
      </c>
      <c r="D427" s="270">
        <v>20092.46</v>
      </c>
      <c r="E427" s="270">
        <v>0</v>
      </c>
      <c r="F427" s="270">
        <v>0</v>
      </c>
      <c r="G427" s="270">
        <v>0</v>
      </c>
      <c r="H427" s="270">
        <v>0</v>
      </c>
      <c r="I427" s="270">
        <v>0</v>
      </c>
      <c r="J427" s="270">
        <v>0</v>
      </c>
    </row>
    <row r="428" spans="1:10" ht="12.75">
      <c r="A428" s="449" t="s">
        <v>579</v>
      </c>
      <c r="B428" s="450"/>
      <c r="C428" s="271"/>
      <c r="D428" s="271"/>
      <c r="E428" s="271"/>
      <c r="F428" s="271"/>
      <c r="G428" s="271"/>
      <c r="H428" s="271"/>
      <c r="I428" s="271"/>
      <c r="J428" s="271"/>
    </row>
    <row r="429" spans="1:10" ht="12.75">
      <c r="A429" s="449" t="s">
        <v>580</v>
      </c>
      <c r="B429" s="450"/>
      <c r="C429" s="284">
        <f aca="true" t="shared" si="6" ref="C429:J429">SUM(C397:C428)</f>
        <v>855621.8899999999</v>
      </c>
      <c r="D429" s="271">
        <f t="shared" si="6"/>
        <v>274080.36</v>
      </c>
      <c r="E429" s="271">
        <f t="shared" si="6"/>
        <v>-210915.91</v>
      </c>
      <c r="F429" s="271">
        <f t="shared" si="6"/>
        <v>0</v>
      </c>
      <c r="G429" s="271">
        <f t="shared" si="6"/>
        <v>-22470.12</v>
      </c>
      <c r="H429" s="271">
        <f t="shared" si="6"/>
        <v>0</v>
      </c>
      <c r="I429" s="271">
        <f t="shared" si="6"/>
        <v>0</v>
      </c>
      <c r="J429" s="271">
        <f t="shared" si="6"/>
        <v>-233386.03</v>
      </c>
    </row>
    <row r="430" spans="1:10" ht="12.75">
      <c r="A430" s="268" t="s">
        <v>590</v>
      </c>
      <c r="B430" s="273" t="s">
        <v>515</v>
      </c>
      <c r="C430" s="284">
        <v>800</v>
      </c>
      <c r="D430" s="271">
        <v>700</v>
      </c>
      <c r="E430" s="271">
        <v>0</v>
      </c>
      <c r="F430" s="271">
        <v>0</v>
      </c>
      <c r="G430" s="271">
        <v>70</v>
      </c>
      <c r="H430" s="271">
        <v>0</v>
      </c>
      <c r="I430" s="271">
        <v>0</v>
      </c>
      <c r="J430" s="271">
        <v>70</v>
      </c>
    </row>
    <row r="431" spans="1:10" ht="12.75">
      <c r="A431" s="268" t="s">
        <v>590</v>
      </c>
      <c r="B431" s="273" t="s">
        <v>515</v>
      </c>
      <c r="C431" s="284">
        <v>26197.9</v>
      </c>
      <c r="D431" s="271">
        <v>8046.5</v>
      </c>
      <c r="E431" s="271">
        <v>-18151.4</v>
      </c>
      <c r="F431" s="271">
        <v>0</v>
      </c>
      <c r="G431" s="271">
        <v>0</v>
      </c>
      <c r="H431" s="271">
        <v>0</v>
      </c>
      <c r="I431" s="271">
        <v>0</v>
      </c>
      <c r="J431" s="271">
        <v>-18151.4</v>
      </c>
    </row>
    <row r="432" spans="1:10" ht="12.75">
      <c r="A432" s="268" t="s">
        <v>590</v>
      </c>
      <c r="B432" s="273" t="s">
        <v>517</v>
      </c>
      <c r="C432" s="284">
        <v>10090.5</v>
      </c>
      <c r="D432" s="271">
        <v>3178</v>
      </c>
      <c r="E432" s="271">
        <v>-6912.5</v>
      </c>
      <c r="F432" s="271">
        <v>0</v>
      </c>
      <c r="G432" s="271">
        <v>0</v>
      </c>
      <c r="H432" s="271">
        <v>0</v>
      </c>
      <c r="I432" s="271">
        <v>0</v>
      </c>
      <c r="J432" s="271">
        <v>-6912.5</v>
      </c>
    </row>
    <row r="433" spans="1:10" ht="12.75">
      <c r="A433" s="268" t="s">
        <v>590</v>
      </c>
      <c r="B433" s="273" t="s">
        <v>519</v>
      </c>
      <c r="C433" s="284">
        <v>10687.09</v>
      </c>
      <c r="D433" s="271">
        <v>2470.95</v>
      </c>
      <c r="E433" s="271">
        <v>-8216.14</v>
      </c>
      <c r="F433" s="271">
        <v>0</v>
      </c>
      <c r="G433" s="271">
        <v>0</v>
      </c>
      <c r="H433" s="271">
        <v>0</v>
      </c>
      <c r="I433" s="271">
        <v>0</v>
      </c>
      <c r="J433" s="271">
        <v>-8216.14</v>
      </c>
    </row>
    <row r="434" spans="1:10" ht="12.75">
      <c r="A434" s="268" t="s">
        <v>590</v>
      </c>
      <c r="B434" s="273" t="s">
        <v>521</v>
      </c>
      <c r="C434" s="284">
        <v>24660.54</v>
      </c>
      <c r="D434" s="271">
        <v>9579.34</v>
      </c>
      <c r="E434" s="271">
        <v>-15081.2</v>
      </c>
      <c r="F434" s="271">
        <v>0</v>
      </c>
      <c r="G434" s="271">
        <v>0</v>
      </c>
      <c r="H434" s="271">
        <v>0</v>
      </c>
      <c r="I434" s="271">
        <v>0</v>
      </c>
      <c r="J434" s="271">
        <v>-15081.2</v>
      </c>
    </row>
    <row r="435" spans="1:10" ht="12.75">
      <c r="A435" s="268" t="s">
        <v>590</v>
      </c>
      <c r="B435" s="273" t="s">
        <v>523</v>
      </c>
      <c r="C435" s="284">
        <v>15463.94</v>
      </c>
      <c r="D435" s="271">
        <v>5819.34</v>
      </c>
      <c r="E435" s="271">
        <v>-9644.6</v>
      </c>
      <c r="F435" s="271">
        <v>0</v>
      </c>
      <c r="G435" s="271">
        <v>0</v>
      </c>
      <c r="H435" s="271">
        <v>0</v>
      </c>
      <c r="I435" s="271">
        <v>0</v>
      </c>
      <c r="J435" s="271">
        <v>-9644.6</v>
      </c>
    </row>
    <row r="436" spans="1:10" ht="12.75">
      <c r="A436" s="268" t="s">
        <v>590</v>
      </c>
      <c r="B436" s="273" t="s">
        <v>525</v>
      </c>
      <c r="C436" s="284">
        <v>14876</v>
      </c>
      <c r="D436" s="271">
        <v>8940.6</v>
      </c>
      <c r="E436" s="271">
        <v>0</v>
      </c>
      <c r="F436" s="271">
        <v>0</v>
      </c>
      <c r="G436" s="271">
        <v>-1499.4</v>
      </c>
      <c r="H436" s="271">
        <v>0</v>
      </c>
      <c r="I436" s="271">
        <v>0</v>
      </c>
      <c r="J436" s="271">
        <v>-1499.4</v>
      </c>
    </row>
    <row r="437" spans="1:10" ht="12.75">
      <c r="A437" s="268" t="s">
        <v>590</v>
      </c>
      <c r="B437" s="273" t="s">
        <v>525</v>
      </c>
      <c r="C437" s="284">
        <v>16910.17</v>
      </c>
      <c r="D437" s="271">
        <v>10803.23</v>
      </c>
      <c r="E437" s="271">
        <v>-6106.94</v>
      </c>
      <c r="F437" s="271">
        <v>0</v>
      </c>
      <c r="G437" s="271">
        <v>0</v>
      </c>
      <c r="H437" s="271">
        <v>0</v>
      </c>
      <c r="I437" s="271">
        <v>0</v>
      </c>
      <c r="J437" s="271">
        <v>-6106.94</v>
      </c>
    </row>
    <row r="438" spans="1:10" ht="12.75">
      <c r="A438" s="449" t="s">
        <v>131</v>
      </c>
      <c r="B438" s="450"/>
      <c r="C438" s="271">
        <f>SUM(C430:C437)</f>
        <v>119686.14</v>
      </c>
      <c r="D438" s="271">
        <f>SUM(D430:D437)</f>
        <v>49537.96000000001</v>
      </c>
      <c r="E438" s="271">
        <f>SUM(E430:E437)</f>
        <v>-64112.780000000006</v>
      </c>
      <c r="F438" s="271"/>
      <c r="G438" s="271">
        <f>SUM(G430:G437)</f>
        <v>-1429.4</v>
      </c>
      <c r="H438" s="271"/>
      <c r="I438" s="271"/>
      <c r="J438" s="271">
        <f>SUM(J430:J437)</f>
        <v>-65542.18000000001</v>
      </c>
    </row>
    <row r="439" spans="1:10" ht="12.75">
      <c r="A439" s="268" t="s">
        <v>590</v>
      </c>
      <c r="B439" s="273" t="s">
        <v>544</v>
      </c>
      <c r="C439" s="283">
        <v>11172.26</v>
      </c>
      <c r="D439" s="270">
        <v>12495</v>
      </c>
      <c r="E439" s="270">
        <v>1322.74</v>
      </c>
      <c r="F439" s="270">
        <v>0</v>
      </c>
      <c r="G439" s="270">
        <v>0</v>
      </c>
      <c r="H439" s="270">
        <v>0</v>
      </c>
      <c r="I439" s="270">
        <v>0</v>
      </c>
      <c r="J439" s="270">
        <v>1322.74</v>
      </c>
    </row>
    <row r="440" spans="1:10" ht="12.75">
      <c r="A440" s="268" t="s">
        <v>590</v>
      </c>
      <c r="B440" s="273" t="s">
        <v>545</v>
      </c>
      <c r="C440" s="283">
        <v>10414.12</v>
      </c>
      <c r="D440" s="270">
        <v>11938.7</v>
      </c>
      <c r="E440" s="270">
        <v>0</v>
      </c>
      <c r="F440" s="270">
        <v>0</v>
      </c>
      <c r="G440" s="270">
        <v>-354.45</v>
      </c>
      <c r="H440" s="270">
        <v>0</v>
      </c>
      <c r="I440" s="270">
        <v>0</v>
      </c>
      <c r="J440" s="270">
        <v>-354.45</v>
      </c>
    </row>
    <row r="441" spans="1:10" ht="12.75">
      <c r="A441" s="268" t="s">
        <v>590</v>
      </c>
      <c r="B441" s="273" t="s">
        <v>545</v>
      </c>
      <c r="C441" s="283">
        <v>11645.23</v>
      </c>
      <c r="D441" s="270">
        <v>24742.2</v>
      </c>
      <c r="E441" s="270">
        <v>13096.97</v>
      </c>
      <c r="F441" s="270">
        <v>0</v>
      </c>
      <c r="G441" s="270">
        <v>0</v>
      </c>
      <c r="H441" s="270">
        <v>0</v>
      </c>
      <c r="I441" s="270">
        <v>0</v>
      </c>
      <c r="J441" s="270">
        <v>13096.97</v>
      </c>
    </row>
    <row r="442" spans="1:10" ht="12.75">
      <c r="A442" s="268" t="s">
        <v>590</v>
      </c>
      <c r="B442" s="273" t="s">
        <v>546</v>
      </c>
      <c r="C442" s="283">
        <v>14818.62</v>
      </c>
      <c r="D442" s="270">
        <v>15550.3</v>
      </c>
      <c r="E442" s="270">
        <v>0</v>
      </c>
      <c r="F442" s="270">
        <v>0</v>
      </c>
      <c r="G442" s="270">
        <v>2.3</v>
      </c>
      <c r="H442" s="270">
        <v>0</v>
      </c>
      <c r="I442" s="270">
        <v>0</v>
      </c>
      <c r="J442" s="270">
        <v>2.3</v>
      </c>
    </row>
    <row r="443" spans="1:10" ht="12.75">
      <c r="A443" s="268" t="s">
        <v>590</v>
      </c>
      <c r="B443" s="273" t="s">
        <v>546</v>
      </c>
      <c r="C443" s="283">
        <v>12645.07</v>
      </c>
      <c r="D443" s="270">
        <v>28396.2</v>
      </c>
      <c r="E443" s="270">
        <v>15751.13</v>
      </c>
      <c r="F443" s="270">
        <v>0</v>
      </c>
      <c r="G443" s="270">
        <v>0</v>
      </c>
      <c r="H443" s="270">
        <v>0</v>
      </c>
      <c r="I443" s="270">
        <v>0</v>
      </c>
      <c r="J443" s="270">
        <v>15751.13</v>
      </c>
    </row>
    <row r="444" spans="1:10" ht="12.75">
      <c r="A444" s="268" t="s">
        <v>590</v>
      </c>
      <c r="B444" s="273" t="s">
        <v>547</v>
      </c>
      <c r="C444" s="283">
        <v>38781.48</v>
      </c>
      <c r="D444" s="270">
        <v>41480</v>
      </c>
      <c r="E444" s="270">
        <v>0</v>
      </c>
      <c r="F444" s="270">
        <v>0</v>
      </c>
      <c r="G444" s="270">
        <v>-244</v>
      </c>
      <c r="H444" s="270">
        <v>0</v>
      </c>
      <c r="I444" s="270">
        <v>0</v>
      </c>
      <c r="J444" s="270">
        <v>-244</v>
      </c>
    </row>
    <row r="445" spans="1:10" ht="12.75">
      <c r="A445" s="268" t="s">
        <v>590</v>
      </c>
      <c r="B445" s="273" t="s">
        <v>547</v>
      </c>
      <c r="C445" s="283">
        <v>12700.76</v>
      </c>
      <c r="D445" s="270">
        <v>28560</v>
      </c>
      <c r="E445" s="270">
        <v>15859.24</v>
      </c>
      <c r="F445" s="270">
        <v>0</v>
      </c>
      <c r="G445" s="270">
        <v>0</v>
      </c>
      <c r="H445" s="270">
        <v>0</v>
      </c>
      <c r="I445" s="270">
        <v>0</v>
      </c>
      <c r="J445" s="270">
        <v>15859.24</v>
      </c>
    </row>
    <row r="446" spans="1:10" ht="12.75">
      <c r="A446" s="268" t="s">
        <v>590</v>
      </c>
      <c r="B446" s="273" t="s">
        <v>548</v>
      </c>
      <c r="C446" s="283">
        <v>3149.12</v>
      </c>
      <c r="D446" s="270">
        <v>3322.5</v>
      </c>
      <c r="E446" s="270">
        <v>0</v>
      </c>
      <c r="F446" s="270">
        <v>0</v>
      </c>
      <c r="G446" s="270">
        <v>-63.86</v>
      </c>
      <c r="H446" s="270">
        <v>0</v>
      </c>
      <c r="I446" s="270">
        <v>0</v>
      </c>
      <c r="J446" s="270">
        <v>-63.86</v>
      </c>
    </row>
    <row r="447" spans="1:10" ht="12.75">
      <c r="A447" s="268" t="s">
        <v>590</v>
      </c>
      <c r="B447" s="273" t="s">
        <v>548</v>
      </c>
      <c r="C447" s="283">
        <v>18092.29</v>
      </c>
      <c r="D447" s="270">
        <v>37876.5</v>
      </c>
      <c r="E447" s="270">
        <v>19784.21</v>
      </c>
      <c r="F447" s="270">
        <v>0</v>
      </c>
      <c r="G447" s="270">
        <v>0</v>
      </c>
      <c r="H447" s="270">
        <v>0</v>
      </c>
      <c r="I447" s="270">
        <v>0</v>
      </c>
      <c r="J447" s="270">
        <v>19784.21</v>
      </c>
    </row>
    <row r="448" spans="1:10" ht="12.75">
      <c r="A448" s="268" t="s">
        <v>590</v>
      </c>
      <c r="B448" s="273" t="s">
        <v>549</v>
      </c>
      <c r="C448" s="283">
        <v>40791.73</v>
      </c>
      <c r="D448" s="270">
        <v>57294.9</v>
      </c>
      <c r="E448" s="270">
        <v>0</v>
      </c>
      <c r="F448" s="270">
        <v>0</v>
      </c>
      <c r="G448" s="270">
        <v>-1458.77</v>
      </c>
      <c r="H448" s="270">
        <v>0</v>
      </c>
      <c r="I448" s="270">
        <v>0</v>
      </c>
      <c r="J448" s="270">
        <v>-1458.77</v>
      </c>
    </row>
    <row r="449" spans="1:10" ht="12.75">
      <c r="A449" s="268" t="s">
        <v>590</v>
      </c>
      <c r="B449" s="273" t="s">
        <v>549</v>
      </c>
      <c r="C449" s="283">
        <v>27966.68</v>
      </c>
      <c r="D449" s="270">
        <v>44820</v>
      </c>
      <c r="E449" s="270">
        <v>16853.32</v>
      </c>
      <c r="F449" s="270">
        <v>0</v>
      </c>
      <c r="G449" s="270">
        <v>0</v>
      </c>
      <c r="H449" s="270">
        <v>0</v>
      </c>
      <c r="I449" s="270">
        <v>0</v>
      </c>
      <c r="J449" s="270">
        <v>16853.32</v>
      </c>
    </row>
    <row r="450" spans="1:10" ht="12.75">
      <c r="A450" s="268" t="s">
        <v>590</v>
      </c>
      <c r="B450" s="273" t="s">
        <v>550</v>
      </c>
      <c r="C450" s="283">
        <v>89857.53</v>
      </c>
      <c r="D450" s="270">
        <v>133693.59</v>
      </c>
      <c r="E450" s="270">
        <v>0</v>
      </c>
      <c r="F450" s="270">
        <v>0</v>
      </c>
      <c r="G450" s="270">
        <v>-8449.57</v>
      </c>
      <c r="H450" s="270">
        <v>0</v>
      </c>
      <c r="I450" s="270">
        <v>0</v>
      </c>
      <c r="J450" s="270">
        <v>-8449.57</v>
      </c>
    </row>
    <row r="451" spans="1:10" ht="12.75">
      <c r="A451" s="268" t="s">
        <v>590</v>
      </c>
      <c r="B451" s="273" t="s">
        <v>550</v>
      </c>
      <c r="C451" s="283">
        <v>15570.64</v>
      </c>
      <c r="D451" s="270">
        <v>31641.25</v>
      </c>
      <c r="E451" s="270">
        <v>16070.61</v>
      </c>
      <c r="F451" s="270">
        <v>0</v>
      </c>
      <c r="G451" s="270">
        <v>0</v>
      </c>
      <c r="H451" s="270">
        <v>0</v>
      </c>
      <c r="I451" s="270">
        <v>0</v>
      </c>
      <c r="J451" s="270">
        <v>16070.61</v>
      </c>
    </row>
    <row r="452" spans="1:10" ht="12.75">
      <c r="A452" s="268" t="s">
        <v>590</v>
      </c>
      <c r="B452" s="273" t="s">
        <v>551</v>
      </c>
      <c r="C452" s="283">
        <v>26403.45</v>
      </c>
      <c r="D452" s="270">
        <v>35640</v>
      </c>
      <c r="E452" s="270">
        <v>0</v>
      </c>
      <c r="F452" s="270">
        <v>0</v>
      </c>
      <c r="G452" s="270">
        <v>440</v>
      </c>
      <c r="H452" s="270">
        <v>0</v>
      </c>
      <c r="I452" s="270">
        <v>0</v>
      </c>
      <c r="J452" s="270">
        <v>440</v>
      </c>
    </row>
    <row r="453" spans="1:10" ht="12.75">
      <c r="A453" s="268" t="s">
        <v>590</v>
      </c>
      <c r="B453" s="273" t="s">
        <v>552</v>
      </c>
      <c r="C453" s="283">
        <v>29574.68</v>
      </c>
      <c r="D453" s="270">
        <v>29936.02</v>
      </c>
      <c r="E453" s="270">
        <v>0</v>
      </c>
      <c r="F453" s="270">
        <v>0</v>
      </c>
      <c r="G453" s="270">
        <v>346.39</v>
      </c>
      <c r="H453" s="270">
        <v>0</v>
      </c>
      <c r="I453" s="270">
        <v>0</v>
      </c>
      <c r="J453" s="270">
        <v>346.39</v>
      </c>
    </row>
    <row r="454" spans="1:10" ht="12.75">
      <c r="A454" s="268" t="s">
        <v>590</v>
      </c>
      <c r="B454" s="273" t="s">
        <v>553</v>
      </c>
      <c r="C454" s="283">
        <v>7589.52</v>
      </c>
      <c r="D454" s="270">
        <v>9086.4</v>
      </c>
      <c r="E454" s="270">
        <v>0</v>
      </c>
      <c r="F454" s="270">
        <v>0</v>
      </c>
      <c r="G454" s="270">
        <v>-247.2</v>
      </c>
      <c r="H454" s="270">
        <v>0</v>
      </c>
      <c r="I454" s="270">
        <v>0</v>
      </c>
      <c r="J454" s="270">
        <v>-247.2</v>
      </c>
    </row>
    <row r="455" spans="1:10" ht="12.75">
      <c r="A455" s="268"/>
      <c r="B455" s="285"/>
      <c r="C455" s="284">
        <f>SUM(C439:C454)</f>
        <v>371173.18000000005</v>
      </c>
      <c r="D455" s="271">
        <f>SUM(D439:D454)</f>
        <v>546473.56</v>
      </c>
      <c r="E455" s="271">
        <f>SUM(E439:E454)</f>
        <v>98738.21999999999</v>
      </c>
      <c r="F455" s="271">
        <v>0</v>
      </c>
      <c r="G455" s="271">
        <f>SUM(G440:G454)</f>
        <v>-10029.16</v>
      </c>
      <c r="H455" s="271">
        <v>0</v>
      </c>
      <c r="I455" s="271">
        <v>0</v>
      </c>
      <c r="J455" s="271">
        <f>SUM(J439:J454)</f>
        <v>88709.05999999998</v>
      </c>
    </row>
    <row r="456" spans="1:10" ht="12.75">
      <c r="A456" s="275" t="s">
        <v>581</v>
      </c>
      <c r="B456" s="276"/>
      <c r="C456" s="270"/>
      <c r="D456" s="270"/>
      <c r="E456" s="270"/>
      <c r="F456" s="270"/>
      <c r="G456" s="270"/>
      <c r="H456" s="270"/>
      <c r="I456" s="270"/>
      <c r="J456" s="270"/>
    </row>
    <row r="457" spans="1:10" ht="12.75">
      <c r="A457" s="449" t="s">
        <v>582</v>
      </c>
      <c r="B457" s="450"/>
      <c r="C457" s="270"/>
      <c r="D457" s="270"/>
      <c r="E457" s="270"/>
      <c r="F457" s="270"/>
      <c r="G457" s="270"/>
      <c r="H457" s="270"/>
      <c r="I457" s="270"/>
      <c r="J457" s="270"/>
    </row>
    <row r="458" spans="1:10" ht="12.75">
      <c r="A458" s="277" t="s">
        <v>583</v>
      </c>
      <c r="B458" s="278"/>
      <c r="C458" s="270"/>
      <c r="D458" s="270"/>
      <c r="E458" s="270"/>
      <c r="F458" s="270"/>
      <c r="G458" s="270"/>
      <c r="H458" s="270"/>
      <c r="I458" s="270"/>
      <c r="J458" s="270"/>
    </row>
    <row r="459" spans="1:10" ht="12.75">
      <c r="A459" s="455" t="s">
        <v>584</v>
      </c>
      <c r="B459" s="456"/>
      <c r="C459" s="281">
        <f>C455+C438+C429</f>
        <v>1346481.21</v>
      </c>
      <c r="D459" s="281">
        <f>D455+D438+D429</f>
        <v>870091.88</v>
      </c>
      <c r="E459" s="281">
        <f>E455+E438+E429</f>
        <v>-176290.47000000003</v>
      </c>
      <c r="F459" s="281">
        <v>0</v>
      </c>
      <c r="G459" s="281">
        <f>G455+G438+G429</f>
        <v>-33928.68</v>
      </c>
      <c r="H459" s="281">
        <v>0</v>
      </c>
      <c r="I459" s="281">
        <v>0</v>
      </c>
      <c r="J459" s="281">
        <f>J455+J438+J429</f>
        <v>-210219.15000000002</v>
      </c>
    </row>
    <row r="460" spans="1:10" ht="12.75">
      <c r="A460" s="457" t="s">
        <v>577</v>
      </c>
      <c r="B460" s="458"/>
      <c r="C460" s="286"/>
      <c r="D460" s="286"/>
      <c r="E460" s="286"/>
      <c r="F460" s="286"/>
      <c r="G460" s="286"/>
      <c r="H460" s="286"/>
      <c r="I460" s="286"/>
      <c r="J460" s="286"/>
    </row>
    <row r="461" spans="1:10" ht="12.75">
      <c r="A461" s="287" t="s">
        <v>591</v>
      </c>
      <c r="B461" s="269" t="s">
        <v>471</v>
      </c>
      <c r="C461" s="288">
        <v>4500</v>
      </c>
      <c r="D461" s="289">
        <v>0</v>
      </c>
      <c r="E461" s="289">
        <v>0</v>
      </c>
      <c r="F461" s="289">
        <v>0</v>
      </c>
      <c r="G461" s="289">
        <v>0</v>
      </c>
      <c r="H461" s="289">
        <v>0</v>
      </c>
      <c r="I461" s="289">
        <v>0</v>
      </c>
      <c r="J461" s="289">
        <v>0</v>
      </c>
    </row>
    <row r="462" spans="1:10" ht="12.75">
      <c r="A462" s="287" t="s">
        <v>591</v>
      </c>
      <c r="B462" s="269" t="s">
        <v>471</v>
      </c>
      <c r="C462" s="283">
        <v>32679.87</v>
      </c>
      <c r="D462" s="270">
        <v>0</v>
      </c>
      <c r="E462" s="270">
        <v>-32679.87</v>
      </c>
      <c r="F462" s="270">
        <v>0</v>
      </c>
      <c r="G462" s="270">
        <v>0</v>
      </c>
      <c r="H462" s="270">
        <v>0</v>
      </c>
      <c r="I462" s="270">
        <v>0</v>
      </c>
      <c r="J462" s="270">
        <v>-32679.87</v>
      </c>
    </row>
    <row r="463" spans="1:10" ht="12.75">
      <c r="A463" s="287" t="s">
        <v>591</v>
      </c>
      <c r="B463" s="269" t="s">
        <v>474</v>
      </c>
      <c r="C463" s="283">
        <v>852.89</v>
      </c>
      <c r="D463" s="270">
        <v>1959</v>
      </c>
      <c r="E463" s="270">
        <v>1106.11</v>
      </c>
      <c r="F463" s="270">
        <v>0</v>
      </c>
      <c r="G463" s="270">
        <v>0</v>
      </c>
      <c r="H463" s="270">
        <v>0</v>
      </c>
      <c r="I463" s="270">
        <v>0</v>
      </c>
      <c r="J463" s="270">
        <v>1106.11</v>
      </c>
    </row>
    <row r="464" spans="1:10" ht="12.75">
      <c r="A464" s="287" t="s">
        <v>591</v>
      </c>
      <c r="B464" s="269" t="s">
        <v>476</v>
      </c>
      <c r="C464" s="283">
        <v>49302.12</v>
      </c>
      <c r="D464" s="270">
        <v>5504.49</v>
      </c>
      <c r="E464" s="270">
        <v>0</v>
      </c>
      <c r="F464" s="270">
        <v>0</v>
      </c>
      <c r="G464" s="270">
        <v>-1489.11</v>
      </c>
      <c r="H464" s="270">
        <v>0</v>
      </c>
      <c r="I464" s="270">
        <v>0</v>
      </c>
      <c r="J464" s="270">
        <v>-1489.11</v>
      </c>
    </row>
    <row r="465" spans="1:10" ht="12.75">
      <c r="A465" s="287" t="s">
        <v>591</v>
      </c>
      <c r="B465" s="269" t="s">
        <v>478</v>
      </c>
      <c r="C465" s="283">
        <v>60663.12</v>
      </c>
      <c r="D465" s="270">
        <v>4195.54</v>
      </c>
      <c r="E465" s="270">
        <v>0</v>
      </c>
      <c r="F465" s="270">
        <v>0</v>
      </c>
      <c r="G465" s="270">
        <v>-290.78</v>
      </c>
      <c r="H465" s="270">
        <v>0</v>
      </c>
      <c r="I465" s="270">
        <v>0</v>
      </c>
      <c r="J465" s="270">
        <v>-290.78</v>
      </c>
    </row>
    <row r="466" spans="1:10" ht="12.75">
      <c r="A466" s="287" t="s">
        <v>591</v>
      </c>
      <c r="B466" s="269" t="s">
        <v>478</v>
      </c>
      <c r="C466" s="283">
        <v>6394.47</v>
      </c>
      <c r="D466" s="270">
        <v>789.32</v>
      </c>
      <c r="E466" s="270">
        <v>-5605.15</v>
      </c>
      <c r="F466" s="270">
        <v>0</v>
      </c>
      <c r="G466" s="270">
        <v>0</v>
      </c>
      <c r="H466" s="270">
        <v>0</v>
      </c>
      <c r="I466" s="270">
        <v>0</v>
      </c>
      <c r="J466" s="270">
        <v>-5605.15</v>
      </c>
    </row>
    <row r="467" spans="1:10" ht="12.75">
      <c r="A467" s="287" t="s">
        <v>591</v>
      </c>
      <c r="B467" s="269" t="s">
        <v>480</v>
      </c>
      <c r="C467" s="283">
        <v>24016.8</v>
      </c>
      <c r="D467" s="270">
        <v>2012.54</v>
      </c>
      <c r="E467" s="270">
        <v>0</v>
      </c>
      <c r="F467" s="270">
        <v>0</v>
      </c>
      <c r="G467" s="270">
        <v>330.18</v>
      </c>
      <c r="H467" s="270">
        <v>0</v>
      </c>
      <c r="I467" s="270">
        <v>0</v>
      </c>
      <c r="J467" s="270">
        <v>330.18</v>
      </c>
    </row>
    <row r="468" spans="1:10" ht="12.75">
      <c r="A468" s="287" t="s">
        <v>591</v>
      </c>
      <c r="B468" s="269" t="s">
        <v>482</v>
      </c>
      <c r="C468" s="283">
        <v>46768.75</v>
      </c>
      <c r="D468" s="270">
        <v>4269.86</v>
      </c>
      <c r="E468" s="270">
        <v>0</v>
      </c>
      <c r="F468" s="270">
        <v>0</v>
      </c>
      <c r="G468" s="270">
        <v>-762.48</v>
      </c>
      <c r="H468" s="270">
        <v>0</v>
      </c>
      <c r="I468" s="270">
        <v>0</v>
      </c>
      <c r="J468" s="270">
        <v>-762.48</v>
      </c>
    </row>
    <row r="469" spans="1:10" ht="12.75">
      <c r="A469" s="287" t="s">
        <v>591</v>
      </c>
      <c r="B469" s="269" t="s">
        <v>482</v>
      </c>
      <c r="C469" s="283">
        <v>1587.8</v>
      </c>
      <c r="D469" s="270">
        <v>239.12</v>
      </c>
      <c r="E469" s="270">
        <v>-1348.68</v>
      </c>
      <c r="F469" s="270">
        <v>0</v>
      </c>
      <c r="G469" s="270">
        <v>0</v>
      </c>
      <c r="H469" s="270">
        <v>0</v>
      </c>
      <c r="I469" s="270">
        <v>0</v>
      </c>
      <c r="J469" s="270">
        <v>-1348.68</v>
      </c>
    </row>
    <row r="470" spans="1:10" ht="12.75">
      <c r="A470" s="287" t="s">
        <v>591</v>
      </c>
      <c r="B470" s="269" t="s">
        <v>484</v>
      </c>
      <c r="C470" s="283">
        <v>28692.21</v>
      </c>
      <c r="D470" s="270">
        <v>4643.46</v>
      </c>
      <c r="E470" s="270">
        <v>0</v>
      </c>
      <c r="F470" s="270">
        <v>0</v>
      </c>
      <c r="G470" s="270">
        <v>-2235.74</v>
      </c>
      <c r="H470" s="270">
        <v>0</v>
      </c>
      <c r="I470" s="270">
        <v>0</v>
      </c>
      <c r="J470" s="270">
        <v>-2235.74</v>
      </c>
    </row>
    <row r="471" spans="1:10" ht="12.75">
      <c r="A471" s="287" t="s">
        <v>591</v>
      </c>
      <c r="B471" s="269" t="s">
        <v>484</v>
      </c>
      <c r="C471" s="283">
        <v>1055.25</v>
      </c>
      <c r="D471" s="270">
        <v>270</v>
      </c>
      <c r="E471" s="270">
        <v>-785.25</v>
      </c>
      <c r="F471" s="270">
        <v>0</v>
      </c>
      <c r="G471" s="270">
        <v>0</v>
      </c>
      <c r="H471" s="270">
        <v>0</v>
      </c>
      <c r="I471" s="270">
        <v>0</v>
      </c>
      <c r="J471" s="270">
        <v>-785.25</v>
      </c>
    </row>
    <row r="472" spans="1:10" ht="12.75">
      <c r="A472" s="287" t="s">
        <v>591</v>
      </c>
      <c r="B472" s="269" t="s">
        <v>486</v>
      </c>
      <c r="C472" s="283">
        <v>7780</v>
      </c>
      <c r="D472" s="270">
        <v>2200</v>
      </c>
      <c r="E472" s="270">
        <v>0</v>
      </c>
      <c r="F472" s="270">
        <v>0</v>
      </c>
      <c r="G472" s="270">
        <v>-715</v>
      </c>
      <c r="H472" s="270">
        <v>0</v>
      </c>
      <c r="I472" s="270">
        <v>0</v>
      </c>
      <c r="J472" s="270">
        <v>-715</v>
      </c>
    </row>
    <row r="473" spans="1:10" ht="12.75">
      <c r="A473" s="287" t="s">
        <v>591</v>
      </c>
      <c r="B473" s="269" t="s">
        <v>486</v>
      </c>
      <c r="C473" s="283">
        <v>13684.76</v>
      </c>
      <c r="D473" s="270">
        <v>3192.42</v>
      </c>
      <c r="E473" s="270">
        <v>-10492.34</v>
      </c>
      <c r="F473" s="270">
        <v>0</v>
      </c>
      <c r="G473" s="270">
        <v>0</v>
      </c>
      <c r="H473" s="270">
        <v>0</v>
      </c>
      <c r="I473" s="270">
        <v>0</v>
      </c>
      <c r="J473" s="270">
        <v>-10492.34</v>
      </c>
    </row>
    <row r="474" spans="1:10" ht="12.75">
      <c r="A474" s="287" t="s">
        <v>591</v>
      </c>
      <c r="B474" s="269" t="s">
        <v>488</v>
      </c>
      <c r="C474" s="283">
        <v>31540.41</v>
      </c>
      <c r="D474" s="270">
        <v>12624.13</v>
      </c>
      <c r="E474" s="270">
        <v>0</v>
      </c>
      <c r="F474" s="270">
        <v>0</v>
      </c>
      <c r="G474" s="270">
        <v>-1006.82</v>
      </c>
      <c r="H474" s="270">
        <v>0</v>
      </c>
      <c r="I474" s="270">
        <v>0</v>
      </c>
      <c r="J474" s="270">
        <v>-1006.82</v>
      </c>
    </row>
    <row r="475" spans="1:10" ht="12.75">
      <c r="A475" s="287" t="s">
        <v>591</v>
      </c>
      <c r="B475" s="269" t="s">
        <v>488</v>
      </c>
      <c r="C475" s="283">
        <v>1618.05</v>
      </c>
      <c r="D475" s="270">
        <v>310</v>
      </c>
      <c r="E475" s="270">
        <v>-1308.05</v>
      </c>
      <c r="F475" s="270">
        <v>0</v>
      </c>
      <c r="G475" s="270">
        <v>0</v>
      </c>
      <c r="H475" s="270">
        <v>0</v>
      </c>
      <c r="I475" s="270">
        <v>0</v>
      </c>
      <c r="J475" s="270">
        <v>-1308.05</v>
      </c>
    </row>
    <row r="476" spans="1:10" ht="12.75">
      <c r="A476" s="287" t="s">
        <v>591</v>
      </c>
      <c r="B476" s="269" t="s">
        <v>490</v>
      </c>
      <c r="C476" s="283">
        <v>11744</v>
      </c>
      <c r="D476" s="270">
        <v>3120</v>
      </c>
      <c r="E476" s="270">
        <v>0</v>
      </c>
      <c r="F476" s="270">
        <v>0</v>
      </c>
      <c r="G476" s="270">
        <v>-1580.8</v>
      </c>
      <c r="H476" s="270">
        <v>0</v>
      </c>
      <c r="I476" s="270">
        <v>0</v>
      </c>
      <c r="J476" s="270">
        <v>-1580.8</v>
      </c>
    </row>
    <row r="477" spans="1:10" ht="12.75">
      <c r="A477" s="287" t="s">
        <v>591</v>
      </c>
      <c r="B477" s="269" t="s">
        <v>490</v>
      </c>
      <c r="C477" s="283">
        <v>4586.95</v>
      </c>
      <c r="D477" s="270">
        <v>1261.92</v>
      </c>
      <c r="E477" s="270">
        <v>-3325.03</v>
      </c>
      <c r="F477" s="270">
        <v>0</v>
      </c>
      <c r="G477" s="270">
        <v>0</v>
      </c>
      <c r="H477" s="270">
        <v>0</v>
      </c>
      <c r="I477" s="270">
        <v>0</v>
      </c>
      <c r="J477" s="270">
        <v>-3325.03</v>
      </c>
    </row>
    <row r="478" spans="1:10" ht="12.75">
      <c r="A478" s="287" t="s">
        <v>591</v>
      </c>
      <c r="B478" s="269" t="s">
        <v>492</v>
      </c>
      <c r="C478" s="283">
        <v>1407</v>
      </c>
      <c r="D478" s="270">
        <v>838</v>
      </c>
      <c r="E478" s="270">
        <v>-569</v>
      </c>
      <c r="F478" s="270">
        <v>0</v>
      </c>
      <c r="G478" s="270">
        <v>0</v>
      </c>
      <c r="H478" s="270">
        <v>0</v>
      </c>
      <c r="I478" s="270">
        <v>0</v>
      </c>
      <c r="J478" s="270">
        <v>-569</v>
      </c>
    </row>
    <row r="479" spans="1:10" ht="12.75">
      <c r="A479" s="287" t="s">
        <v>591</v>
      </c>
      <c r="B479" s="269" t="s">
        <v>494</v>
      </c>
      <c r="C479" s="283">
        <v>32854.92</v>
      </c>
      <c r="D479" s="270">
        <v>7889.25</v>
      </c>
      <c r="E479" s="270">
        <v>-24965.67</v>
      </c>
      <c r="F479" s="270">
        <v>0</v>
      </c>
      <c r="G479" s="270">
        <v>0</v>
      </c>
      <c r="H479" s="270">
        <v>0</v>
      </c>
      <c r="I479" s="270">
        <v>0</v>
      </c>
      <c r="J479" s="270">
        <v>-24965.67</v>
      </c>
    </row>
    <row r="480" spans="1:10" ht="12.75">
      <c r="A480" s="287" t="s">
        <v>591</v>
      </c>
      <c r="B480" s="269" t="s">
        <v>496</v>
      </c>
      <c r="C480" s="283">
        <v>2579.12</v>
      </c>
      <c r="D480" s="270">
        <v>1319.4</v>
      </c>
      <c r="E480" s="270">
        <v>0</v>
      </c>
      <c r="F480" s="270">
        <v>0</v>
      </c>
      <c r="G480" s="270">
        <v>-0.6</v>
      </c>
      <c r="H480" s="270">
        <v>0</v>
      </c>
      <c r="I480" s="270">
        <v>0</v>
      </c>
      <c r="J480" s="270">
        <v>-0.6</v>
      </c>
    </row>
    <row r="481" spans="1:10" ht="12.75">
      <c r="A481" s="287" t="s">
        <v>591</v>
      </c>
      <c r="B481" s="269" t="s">
        <v>498</v>
      </c>
      <c r="C481" s="283">
        <v>32486.1</v>
      </c>
      <c r="D481" s="270">
        <v>5799.94</v>
      </c>
      <c r="E481" s="270">
        <v>0</v>
      </c>
      <c r="F481" s="270">
        <v>0</v>
      </c>
      <c r="G481" s="270">
        <v>-1354.36</v>
      </c>
      <c r="H481" s="270">
        <v>0</v>
      </c>
      <c r="I481" s="270">
        <v>0</v>
      </c>
      <c r="J481" s="270">
        <v>-1354.36</v>
      </c>
    </row>
    <row r="482" spans="1:10" ht="12.75">
      <c r="A482" s="287" t="s">
        <v>591</v>
      </c>
      <c r="B482" s="269" t="s">
        <v>500</v>
      </c>
      <c r="C482" s="283">
        <v>52617.79</v>
      </c>
      <c r="D482" s="270">
        <v>18128.14</v>
      </c>
      <c r="E482" s="270">
        <v>-34489.65</v>
      </c>
      <c r="F482" s="270">
        <v>0</v>
      </c>
      <c r="G482" s="270">
        <v>0</v>
      </c>
      <c r="H482" s="270">
        <v>0</v>
      </c>
      <c r="I482" s="270">
        <v>0</v>
      </c>
      <c r="J482" s="270">
        <v>-34489.65</v>
      </c>
    </row>
    <row r="483" spans="1:10" ht="12.75">
      <c r="A483" s="287" t="s">
        <v>591</v>
      </c>
      <c r="B483" s="269" t="s">
        <v>502</v>
      </c>
      <c r="C483" s="283">
        <v>190124</v>
      </c>
      <c r="D483" s="270">
        <v>110271.92</v>
      </c>
      <c r="E483" s="270">
        <v>0</v>
      </c>
      <c r="F483" s="270">
        <v>0</v>
      </c>
      <c r="G483" s="270">
        <v>-328.35</v>
      </c>
      <c r="H483" s="270">
        <v>0</v>
      </c>
      <c r="I483" s="270">
        <v>0</v>
      </c>
      <c r="J483" s="270">
        <v>-328.35</v>
      </c>
    </row>
    <row r="484" spans="1:10" ht="12.75">
      <c r="A484" s="287" t="s">
        <v>591</v>
      </c>
      <c r="B484" s="269" t="s">
        <v>502</v>
      </c>
      <c r="C484" s="283">
        <v>141593</v>
      </c>
      <c r="D484" s="270">
        <v>82123.94</v>
      </c>
      <c r="E484" s="270">
        <v>-59469.06</v>
      </c>
      <c r="F484" s="270">
        <v>0</v>
      </c>
      <c r="G484" s="270">
        <v>0</v>
      </c>
      <c r="H484" s="270">
        <v>0</v>
      </c>
      <c r="I484" s="270">
        <v>0</v>
      </c>
      <c r="J484" s="270">
        <v>-59469.06</v>
      </c>
    </row>
    <row r="485" spans="1:10" ht="12.75">
      <c r="A485" s="287" t="s">
        <v>591</v>
      </c>
      <c r="B485" s="269" t="s">
        <v>504</v>
      </c>
      <c r="C485" s="283">
        <v>19473.43</v>
      </c>
      <c r="D485" s="270">
        <v>947.08</v>
      </c>
      <c r="E485" s="270">
        <v>0</v>
      </c>
      <c r="F485" s="270">
        <v>0</v>
      </c>
      <c r="G485" s="270">
        <v>-757.66</v>
      </c>
      <c r="H485" s="270">
        <v>0</v>
      </c>
      <c r="I485" s="270">
        <v>0</v>
      </c>
      <c r="J485" s="270">
        <v>-757.66</v>
      </c>
    </row>
    <row r="486" spans="1:10" ht="12.75">
      <c r="A486" s="287" t="s">
        <v>591</v>
      </c>
      <c r="B486" s="269" t="s">
        <v>506</v>
      </c>
      <c r="C486" s="283">
        <v>4410.5</v>
      </c>
      <c r="D486" s="270">
        <v>285.09</v>
      </c>
      <c r="E486" s="270">
        <v>0</v>
      </c>
      <c r="F486" s="270">
        <v>0</v>
      </c>
      <c r="G486" s="270">
        <v>40.91</v>
      </c>
      <c r="H486" s="270">
        <v>0</v>
      </c>
      <c r="I486" s="270">
        <v>0</v>
      </c>
      <c r="J486" s="270">
        <v>40.91</v>
      </c>
    </row>
    <row r="487" spans="1:10" ht="12.75">
      <c r="A487" s="287" t="s">
        <v>591</v>
      </c>
      <c r="B487" s="269" t="s">
        <v>506</v>
      </c>
      <c r="C487" s="283">
        <v>7469.99</v>
      </c>
      <c r="D487" s="270">
        <v>368.46</v>
      </c>
      <c r="E487" s="270">
        <v>-7101.53</v>
      </c>
      <c r="F487" s="270">
        <v>0</v>
      </c>
      <c r="G487" s="270">
        <v>0</v>
      </c>
      <c r="H487" s="270">
        <v>0</v>
      </c>
      <c r="I487" s="270">
        <v>0</v>
      </c>
      <c r="J487" s="270">
        <v>-7101.53</v>
      </c>
    </row>
    <row r="488" spans="1:10" ht="12.75">
      <c r="A488" s="287" t="s">
        <v>591</v>
      </c>
      <c r="B488" s="269" t="s">
        <v>508</v>
      </c>
      <c r="C488" s="283">
        <v>2365</v>
      </c>
      <c r="D488" s="270">
        <v>359</v>
      </c>
      <c r="E488" s="270">
        <v>0</v>
      </c>
      <c r="F488" s="270">
        <v>0</v>
      </c>
      <c r="G488" s="270">
        <v>-587</v>
      </c>
      <c r="H488" s="270">
        <v>0</v>
      </c>
      <c r="I488" s="270">
        <v>0</v>
      </c>
      <c r="J488" s="270">
        <v>-587</v>
      </c>
    </row>
    <row r="489" spans="1:10" ht="12.75">
      <c r="A489" s="287" t="s">
        <v>591</v>
      </c>
      <c r="B489" s="269" t="s">
        <v>508</v>
      </c>
      <c r="C489" s="283">
        <v>18599.6</v>
      </c>
      <c r="D489" s="270">
        <v>858.58</v>
      </c>
      <c r="E489" s="270">
        <v>-17741.02</v>
      </c>
      <c r="F489" s="270">
        <v>0</v>
      </c>
      <c r="G489" s="270">
        <v>0</v>
      </c>
      <c r="H489" s="270">
        <v>0</v>
      </c>
      <c r="I489" s="270">
        <v>0</v>
      </c>
      <c r="J489" s="270">
        <v>-17741.02</v>
      </c>
    </row>
    <row r="490" spans="1:10" ht="12.75">
      <c r="A490" s="287" t="s">
        <v>591</v>
      </c>
      <c r="B490" s="269" t="s">
        <v>510</v>
      </c>
      <c r="C490" s="283">
        <v>2081.53</v>
      </c>
      <c r="D490" s="270">
        <v>1221.92</v>
      </c>
      <c r="E490" s="270">
        <v>-859.61</v>
      </c>
      <c r="F490" s="270">
        <v>0</v>
      </c>
      <c r="G490" s="270">
        <v>0</v>
      </c>
      <c r="H490" s="270">
        <v>0</v>
      </c>
      <c r="I490" s="270">
        <v>0</v>
      </c>
      <c r="J490" s="270">
        <v>-859.61</v>
      </c>
    </row>
    <row r="491" spans="1:10" ht="12.75">
      <c r="A491" s="287" t="s">
        <v>591</v>
      </c>
      <c r="B491" s="269" t="s">
        <v>512</v>
      </c>
      <c r="C491" s="283">
        <v>20092.46</v>
      </c>
      <c r="D491" s="270">
        <v>20092.46</v>
      </c>
      <c r="E491" s="270">
        <v>0</v>
      </c>
      <c r="F491" s="270">
        <v>0</v>
      </c>
      <c r="G491" s="270">
        <v>0</v>
      </c>
      <c r="H491" s="270">
        <v>0</v>
      </c>
      <c r="I491" s="270">
        <v>0</v>
      </c>
      <c r="J491" s="270">
        <v>0</v>
      </c>
    </row>
    <row r="492" spans="1:10" ht="12.75">
      <c r="A492" s="457" t="s">
        <v>579</v>
      </c>
      <c r="B492" s="458"/>
      <c r="C492" s="284">
        <f>SUM(C461:C491)</f>
        <v>855621.8899999999</v>
      </c>
      <c r="D492" s="271">
        <f>SUM(D461:D491)</f>
        <v>297094.9800000001</v>
      </c>
      <c r="E492" s="271">
        <f>SUM(E461:E491)</f>
        <v>-199633.79999999996</v>
      </c>
      <c r="F492" s="271"/>
      <c r="G492" s="271">
        <f>SUM(G461:G491)</f>
        <v>-10737.61</v>
      </c>
      <c r="H492" s="271"/>
      <c r="I492" s="271"/>
      <c r="J492" s="271">
        <f>SUM(J461:J491)</f>
        <v>-210371.41</v>
      </c>
    </row>
    <row r="493" spans="1:10" ht="12.75">
      <c r="A493" s="457" t="s">
        <v>580</v>
      </c>
      <c r="B493" s="458"/>
      <c r="C493" s="284"/>
      <c r="D493" s="271"/>
      <c r="E493" s="271"/>
      <c r="F493" s="271"/>
      <c r="G493" s="271"/>
      <c r="H493" s="271"/>
      <c r="I493" s="271"/>
      <c r="J493" s="271"/>
    </row>
    <row r="494" spans="1:10" ht="12.75">
      <c r="A494" s="287" t="s">
        <v>591</v>
      </c>
      <c r="B494" s="273" t="s">
        <v>515</v>
      </c>
      <c r="C494" s="284">
        <v>800</v>
      </c>
      <c r="D494" s="271">
        <v>700</v>
      </c>
      <c r="E494" s="271">
        <v>0</v>
      </c>
      <c r="F494" s="271">
        <v>0</v>
      </c>
      <c r="G494" s="271">
        <v>70</v>
      </c>
      <c r="H494" s="271">
        <v>0</v>
      </c>
      <c r="I494" s="271">
        <v>0</v>
      </c>
      <c r="J494" s="271">
        <v>70</v>
      </c>
    </row>
    <row r="495" spans="1:10" ht="12.75">
      <c r="A495" s="287" t="s">
        <v>591</v>
      </c>
      <c r="B495" s="273" t="s">
        <v>515</v>
      </c>
      <c r="C495" s="284">
        <v>26197.9</v>
      </c>
      <c r="D495" s="271">
        <v>8046.5</v>
      </c>
      <c r="E495" s="271">
        <v>-18151.4</v>
      </c>
      <c r="F495" s="271">
        <v>0</v>
      </c>
      <c r="G495" s="271">
        <v>0</v>
      </c>
      <c r="H495" s="271">
        <v>0</v>
      </c>
      <c r="I495" s="271">
        <v>0</v>
      </c>
      <c r="J495" s="271">
        <v>-18151.4</v>
      </c>
    </row>
    <row r="496" spans="1:10" ht="12.75">
      <c r="A496" s="287" t="s">
        <v>591</v>
      </c>
      <c r="B496" s="273" t="s">
        <v>517</v>
      </c>
      <c r="C496" s="284">
        <v>10090.5</v>
      </c>
      <c r="D496" s="271">
        <v>3178</v>
      </c>
      <c r="E496" s="271">
        <v>-6912.5</v>
      </c>
      <c r="F496" s="271">
        <v>0</v>
      </c>
      <c r="G496" s="271">
        <v>0</v>
      </c>
      <c r="H496" s="271">
        <v>0</v>
      </c>
      <c r="I496" s="271">
        <v>0</v>
      </c>
      <c r="J496" s="271">
        <v>-6912.5</v>
      </c>
    </row>
    <row r="497" spans="1:10" ht="12.75">
      <c r="A497" s="287" t="s">
        <v>591</v>
      </c>
      <c r="B497" s="273" t="s">
        <v>519</v>
      </c>
      <c r="C497" s="284">
        <v>10687.09</v>
      </c>
      <c r="D497" s="271">
        <v>2151.4</v>
      </c>
      <c r="E497" s="271">
        <v>-8535.69</v>
      </c>
      <c r="F497" s="271">
        <v>0</v>
      </c>
      <c r="G497" s="271">
        <v>0</v>
      </c>
      <c r="H497" s="271">
        <v>0</v>
      </c>
      <c r="I497" s="271">
        <v>0</v>
      </c>
      <c r="J497" s="271">
        <v>-8535.69</v>
      </c>
    </row>
    <row r="498" spans="1:10" ht="12.75">
      <c r="A498" s="287" t="s">
        <v>591</v>
      </c>
      <c r="B498" s="273" t="s">
        <v>521</v>
      </c>
      <c r="C498" s="284">
        <v>24660.54</v>
      </c>
      <c r="D498" s="271">
        <v>9158.6</v>
      </c>
      <c r="E498" s="271">
        <v>-15501.94</v>
      </c>
      <c r="F498" s="271">
        <v>0</v>
      </c>
      <c r="G498" s="271">
        <v>0</v>
      </c>
      <c r="H498" s="271">
        <v>0</v>
      </c>
      <c r="I498" s="271">
        <v>0</v>
      </c>
      <c r="J498" s="271">
        <v>-15501.94</v>
      </c>
    </row>
    <row r="499" spans="1:10" ht="12.75">
      <c r="A499" s="287" t="s">
        <v>591</v>
      </c>
      <c r="B499" s="273" t="s">
        <v>523</v>
      </c>
      <c r="C499" s="284">
        <v>15463.94</v>
      </c>
      <c r="D499" s="271">
        <v>6153.1</v>
      </c>
      <c r="E499" s="271">
        <v>-9310.84</v>
      </c>
      <c r="F499" s="271">
        <v>0</v>
      </c>
      <c r="G499" s="271">
        <v>0</v>
      </c>
      <c r="H499" s="271">
        <v>0</v>
      </c>
      <c r="I499" s="271">
        <v>0</v>
      </c>
      <c r="J499" s="271">
        <v>-9310.84</v>
      </c>
    </row>
    <row r="500" spans="1:10" ht="12.75">
      <c r="A500" s="287" t="s">
        <v>591</v>
      </c>
      <c r="B500" s="273" t="s">
        <v>525</v>
      </c>
      <c r="C500" s="284">
        <v>14876</v>
      </c>
      <c r="D500" s="271">
        <v>9610.08</v>
      </c>
      <c r="E500" s="271">
        <v>0</v>
      </c>
      <c r="F500" s="271">
        <v>0</v>
      </c>
      <c r="G500" s="271">
        <v>-829.92</v>
      </c>
      <c r="H500" s="271">
        <v>0</v>
      </c>
      <c r="I500" s="271">
        <v>0</v>
      </c>
      <c r="J500" s="271">
        <v>-829.92</v>
      </c>
    </row>
    <row r="501" spans="1:10" ht="12.75">
      <c r="A501" s="287" t="s">
        <v>591</v>
      </c>
      <c r="B501" s="273" t="s">
        <v>525</v>
      </c>
      <c r="C501" s="284">
        <v>16910.17</v>
      </c>
      <c r="D501" s="271">
        <v>11612.18</v>
      </c>
      <c r="E501" s="271">
        <v>-5297.99</v>
      </c>
      <c r="F501" s="271">
        <v>0</v>
      </c>
      <c r="G501" s="271">
        <v>0</v>
      </c>
      <c r="H501" s="271">
        <v>0</v>
      </c>
      <c r="I501" s="271">
        <v>0</v>
      </c>
      <c r="J501" s="271">
        <v>-5297.99</v>
      </c>
    </row>
    <row r="502" spans="1:10" ht="12.75">
      <c r="A502" s="457" t="s">
        <v>131</v>
      </c>
      <c r="B502" s="458"/>
      <c r="C502" s="290">
        <f>SUM(C494:C501)</f>
        <v>119686.14</v>
      </c>
      <c r="D502" s="290">
        <f>SUM(D494:D501)</f>
        <v>50609.86</v>
      </c>
      <c r="E502" s="290">
        <f>SUM(E494:E501)</f>
        <v>-63710.36000000001</v>
      </c>
      <c r="F502" s="290"/>
      <c r="G502" s="290">
        <f>SUM(G494:G501)</f>
        <v>-759.92</v>
      </c>
      <c r="H502" s="290"/>
      <c r="I502" s="290"/>
      <c r="J502" s="290">
        <f>SUM(J494:J501)</f>
        <v>-64470.280000000006</v>
      </c>
    </row>
    <row r="503" spans="1:10" ht="12.75">
      <c r="A503" s="287" t="s">
        <v>591</v>
      </c>
      <c r="B503" s="273" t="s">
        <v>544</v>
      </c>
      <c r="C503" s="283">
        <v>11172.26</v>
      </c>
      <c r="D503" s="270">
        <v>12495</v>
      </c>
      <c r="E503" s="270">
        <v>1322.74</v>
      </c>
      <c r="F503" s="270">
        <v>0</v>
      </c>
      <c r="G503" s="270">
        <v>0</v>
      </c>
      <c r="H503" s="270">
        <v>0</v>
      </c>
      <c r="I503" s="270">
        <v>0</v>
      </c>
      <c r="J503" s="270">
        <v>1322.74</v>
      </c>
    </row>
    <row r="504" spans="1:10" ht="12.75">
      <c r="A504" s="287" t="s">
        <v>591</v>
      </c>
      <c r="B504" s="273" t="s">
        <v>545</v>
      </c>
      <c r="C504" s="283">
        <v>10414.12</v>
      </c>
      <c r="D504" s="270">
        <v>12208.24</v>
      </c>
      <c r="E504" s="270">
        <v>0</v>
      </c>
      <c r="F504" s="270">
        <v>0</v>
      </c>
      <c r="G504" s="270">
        <v>-84.91</v>
      </c>
      <c r="H504" s="270">
        <v>0</v>
      </c>
      <c r="I504" s="270">
        <v>0</v>
      </c>
      <c r="J504" s="270">
        <v>-84.91</v>
      </c>
    </row>
    <row r="505" spans="1:10" ht="12.75">
      <c r="A505" s="287" t="s">
        <v>591</v>
      </c>
      <c r="B505" s="273" t="s">
        <v>545</v>
      </c>
      <c r="C505" s="283">
        <v>11645.23</v>
      </c>
      <c r="D505" s="270">
        <v>25300.8</v>
      </c>
      <c r="E505" s="270">
        <v>13655.57</v>
      </c>
      <c r="F505" s="270">
        <v>0</v>
      </c>
      <c r="G505" s="270">
        <v>0</v>
      </c>
      <c r="H505" s="270">
        <v>0</v>
      </c>
      <c r="I505" s="270">
        <v>0</v>
      </c>
      <c r="J505" s="270">
        <v>13655.57</v>
      </c>
    </row>
    <row r="506" spans="1:10" ht="12.75">
      <c r="A506" s="287" t="s">
        <v>591</v>
      </c>
      <c r="B506" s="273" t="s">
        <v>546</v>
      </c>
      <c r="C506" s="283">
        <v>14818.62</v>
      </c>
      <c r="D506" s="270">
        <v>15460.6</v>
      </c>
      <c r="E506" s="270">
        <v>0</v>
      </c>
      <c r="F506" s="270">
        <v>0</v>
      </c>
      <c r="G506" s="270">
        <v>-87.4</v>
      </c>
      <c r="H506" s="270">
        <v>0</v>
      </c>
      <c r="I506" s="270">
        <v>0</v>
      </c>
      <c r="J506" s="270">
        <v>-87.4</v>
      </c>
    </row>
    <row r="507" spans="1:10" ht="12.75">
      <c r="A507" s="287" t="s">
        <v>591</v>
      </c>
      <c r="B507" s="273" t="s">
        <v>546</v>
      </c>
      <c r="C507" s="283">
        <v>12645.07</v>
      </c>
      <c r="D507" s="270">
        <v>28232.4</v>
      </c>
      <c r="E507" s="270">
        <v>15587.33</v>
      </c>
      <c r="F507" s="270">
        <v>0</v>
      </c>
      <c r="G507" s="270">
        <v>0</v>
      </c>
      <c r="H507" s="270">
        <v>0</v>
      </c>
      <c r="I507" s="270">
        <v>0</v>
      </c>
      <c r="J507" s="270">
        <v>15587.33</v>
      </c>
    </row>
    <row r="508" spans="1:10" ht="12.75">
      <c r="A508" s="287" t="s">
        <v>591</v>
      </c>
      <c r="B508" s="273" t="s">
        <v>547</v>
      </c>
      <c r="C508" s="283">
        <v>38781.48</v>
      </c>
      <c r="D508" s="270">
        <v>42456</v>
      </c>
      <c r="E508" s="270">
        <v>0</v>
      </c>
      <c r="F508" s="270">
        <v>0</v>
      </c>
      <c r="G508" s="270">
        <v>732</v>
      </c>
      <c r="H508" s="270">
        <v>0</v>
      </c>
      <c r="I508" s="270">
        <v>0</v>
      </c>
      <c r="J508" s="270">
        <v>732</v>
      </c>
    </row>
    <row r="509" spans="1:10" ht="12.75">
      <c r="A509" s="287" t="s">
        <v>591</v>
      </c>
      <c r="B509" s="273" t="s">
        <v>547</v>
      </c>
      <c r="C509" s="283">
        <v>12700.76</v>
      </c>
      <c r="D509" s="270">
        <v>29232</v>
      </c>
      <c r="E509" s="270">
        <v>16531.24</v>
      </c>
      <c r="F509" s="270">
        <v>0</v>
      </c>
      <c r="G509" s="270">
        <v>0</v>
      </c>
      <c r="H509" s="270">
        <v>0</v>
      </c>
      <c r="I509" s="270">
        <v>0</v>
      </c>
      <c r="J509" s="270">
        <v>16531.24</v>
      </c>
    </row>
    <row r="510" spans="1:10" ht="12.75">
      <c r="A510" s="287" t="s">
        <v>591</v>
      </c>
      <c r="B510" s="273" t="s">
        <v>548</v>
      </c>
      <c r="C510" s="283">
        <v>3149.12</v>
      </c>
      <c r="D510" s="270">
        <v>3399.5</v>
      </c>
      <c r="E510" s="270">
        <v>0</v>
      </c>
      <c r="F510" s="270">
        <v>0</v>
      </c>
      <c r="G510" s="270">
        <v>13.14</v>
      </c>
      <c r="H510" s="270">
        <v>0</v>
      </c>
      <c r="I510" s="270">
        <v>0</v>
      </c>
      <c r="J510" s="270">
        <v>13.14</v>
      </c>
    </row>
    <row r="511" spans="1:10" ht="12.75">
      <c r="A511" s="287" t="s">
        <v>591</v>
      </c>
      <c r="B511" s="273" t="s">
        <v>548</v>
      </c>
      <c r="C511" s="283">
        <v>18092.29</v>
      </c>
      <c r="D511" s="270">
        <v>38754.3</v>
      </c>
      <c r="E511" s="270">
        <v>20662.01</v>
      </c>
      <c r="F511" s="270">
        <v>0</v>
      </c>
      <c r="G511" s="270">
        <v>0</v>
      </c>
      <c r="H511" s="270">
        <v>0</v>
      </c>
      <c r="I511" s="270">
        <v>0</v>
      </c>
      <c r="J511" s="270">
        <v>20662.01</v>
      </c>
    </row>
    <row r="512" spans="1:10" ht="12.75">
      <c r="A512" s="287" t="s">
        <v>591</v>
      </c>
      <c r="B512" s="273" t="s">
        <v>549</v>
      </c>
      <c r="C512" s="283">
        <v>55102.36</v>
      </c>
      <c r="D512" s="270">
        <v>73386.45</v>
      </c>
      <c r="E512" s="270">
        <v>0</v>
      </c>
      <c r="F512" s="270">
        <v>0</v>
      </c>
      <c r="G512" s="270">
        <v>322.15</v>
      </c>
      <c r="H512" s="270">
        <v>0</v>
      </c>
      <c r="I512" s="270">
        <v>0</v>
      </c>
      <c r="J512" s="270">
        <v>322.15</v>
      </c>
    </row>
    <row r="513" spans="1:10" ht="12.75">
      <c r="A513" s="287" t="s">
        <v>591</v>
      </c>
      <c r="B513" s="273" t="s">
        <v>549</v>
      </c>
      <c r="C513" s="283">
        <v>27966.68</v>
      </c>
      <c r="D513" s="270">
        <v>45900</v>
      </c>
      <c r="E513" s="270">
        <v>17933.32</v>
      </c>
      <c r="F513" s="270">
        <v>0</v>
      </c>
      <c r="G513" s="270">
        <v>0</v>
      </c>
      <c r="H513" s="270">
        <v>0</v>
      </c>
      <c r="I513" s="270">
        <v>0</v>
      </c>
      <c r="J513" s="270">
        <v>17933.32</v>
      </c>
    </row>
    <row r="514" spans="1:10" ht="12.75">
      <c r="A514" s="287" t="s">
        <v>591</v>
      </c>
      <c r="B514" s="273" t="s">
        <v>550</v>
      </c>
      <c r="C514" s="283">
        <v>152216.82</v>
      </c>
      <c r="D514" s="270">
        <v>200321.63</v>
      </c>
      <c r="E514" s="270">
        <v>0</v>
      </c>
      <c r="F514" s="270">
        <v>0</v>
      </c>
      <c r="G514" s="270">
        <v>-4180.82</v>
      </c>
      <c r="H514" s="270">
        <v>0</v>
      </c>
      <c r="I514" s="270">
        <v>0</v>
      </c>
      <c r="J514" s="270">
        <v>-4180.82</v>
      </c>
    </row>
    <row r="515" spans="1:10" ht="12.75">
      <c r="A515" s="287" t="s">
        <v>591</v>
      </c>
      <c r="B515" s="273" t="s">
        <v>550</v>
      </c>
      <c r="C515" s="283">
        <v>15570.64</v>
      </c>
      <c r="D515" s="270">
        <v>32572</v>
      </c>
      <c r="E515" s="270">
        <v>17001.36</v>
      </c>
      <c r="F515" s="270">
        <v>0</v>
      </c>
      <c r="G515" s="270">
        <v>0</v>
      </c>
      <c r="H515" s="270">
        <v>0</v>
      </c>
      <c r="I515" s="270">
        <v>0</v>
      </c>
      <c r="J515" s="270">
        <v>17001.36</v>
      </c>
    </row>
    <row r="516" spans="1:10" ht="12.75">
      <c r="A516" s="287" t="s">
        <v>591</v>
      </c>
      <c r="B516" s="273" t="s">
        <v>551</v>
      </c>
      <c r="C516" s="283">
        <v>26403.45</v>
      </c>
      <c r="D516" s="270">
        <v>36520</v>
      </c>
      <c r="E516" s="270">
        <v>0</v>
      </c>
      <c r="F516" s="270">
        <v>0</v>
      </c>
      <c r="G516" s="270">
        <v>1320</v>
      </c>
      <c r="H516" s="270">
        <v>0</v>
      </c>
      <c r="I516" s="270">
        <v>0</v>
      </c>
      <c r="J516" s="270">
        <v>1320</v>
      </c>
    </row>
    <row r="517" spans="1:10" ht="12.75">
      <c r="A517" s="287" t="s">
        <v>591</v>
      </c>
      <c r="B517" s="273" t="s">
        <v>552</v>
      </c>
      <c r="C517" s="283">
        <v>57487.86</v>
      </c>
      <c r="D517" s="270">
        <v>59239.87</v>
      </c>
      <c r="E517" s="270">
        <v>0</v>
      </c>
      <c r="F517" s="270">
        <v>0</v>
      </c>
      <c r="G517" s="270">
        <v>1737.06</v>
      </c>
      <c r="H517" s="270">
        <v>0</v>
      </c>
      <c r="I517" s="270">
        <v>0</v>
      </c>
      <c r="J517" s="270">
        <v>1737.06</v>
      </c>
    </row>
    <row r="518" spans="1:10" ht="12.75">
      <c r="A518" s="287" t="s">
        <v>591</v>
      </c>
      <c r="B518" s="273" t="s">
        <v>553</v>
      </c>
      <c r="C518" s="283">
        <v>7589.52</v>
      </c>
      <c r="D518" s="270">
        <v>9156</v>
      </c>
      <c r="E518" s="270">
        <v>0</v>
      </c>
      <c r="F518" s="270">
        <v>0</v>
      </c>
      <c r="G518" s="270">
        <v>-177.6</v>
      </c>
      <c r="H518" s="270">
        <v>0</v>
      </c>
      <c r="I518" s="270">
        <v>0</v>
      </c>
      <c r="J518" s="270">
        <v>-177.6</v>
      </c>
    </row>
    <row r="519" spans="1:10" ht="12.75">
      <c r="A519" s="287"/>
      <c r="B519" s="287"/>
      <c r="C519" s="284">
        <f>SUM(C503:C518)</f>
        <v>475756.28</v>
      </c>
      <c r="D519" s="271">
        <f>SUM(D503:D518)</f>
        <v>664634.7899999999</v>
      </c>
      <c r="E519" s="271">
        <f>SUM(E503:E518)</f>
        <v>102693.56999999999</v>
      </c>
      <c r="F519" s="271">
        <v>0</v>
      </c>
      <c r="G519" s="271">
        <f>SUM(G504:G518)</f>
        <v>-406.37999999999977</v>
      </c>
      <c r="H519" s="271">
        <v>0</v>
      </c>
      <c r="I519" s="271">
        <v>0</v>
      </c>
      <c r="J519" s="271">
        <f>SUM(J503:J518)</f>
        <v>102287.18999999999</v>
      </c>
    </row>
    <row r="520" spans="1:10" ht="12.75">
      <c r="A520" s="275" t="s">
        <v>581</v>
      </c>
      <c r="B520" s="276"/>
      <c r="C520" s="270"/>
      <c r="D520" s="270"/>
      <c r="E520" s="270"/>
      <c r="F520" s="270"/>
      <c r="G520" s="270"/>
      <c r="H520" s="270"/>
      <c r="I520" s="270"/>
      <c r="J520" s="270"/>
    </row>
    <row r="521" spans="1:10" ht="12.75">
      <c r="A521" s="449" t="s">
        <v>582</v>
      </c>
      <c r="B521" s="450"/>
      <c r="C521" s="270"/>
      <c r="D521" s="270"/>
      <c r="E521" s="270"/>
      <c r="F521" s="270"/>
      <c r="G521" s="270"/>
      <c r="H521" s="270"/>
      <c r="I521" s="270"/>
      <c r="J521" s="270"/>
    </row>
    <row r="522" spans="1:10" ht="12.75">
      <c r="A522" s="277" t="s">
        <v>583</v>
      </c>
      <c r="B522" s="278"/>
      <c r="C522" s="270"/>
      <c r="D522" s="270"/>
      <c r="E522" s="270"/>
      <c r="F522" s="270"/>
      <c r="G522" s="270"/>
      <c r="H522" s="270"/>
      <c r="I522" s="270"/>
      <c r="J522" s="270"/>
    </row>
    <row r="523" spans="1:10" ht="12.75">
      <c r="A523" s="462" t="s">
        <v>584</v>
      </c>
      <c r="B523" s="463"/>
      <c r="C523" s="291">
        <f>C519+C502+C492</f>
        <v>1451064.31</v>
      </c>
      <c r="D523" s="292">
        <f>D519+D502+D492</f>
        <v>1012339.63</v>
      </c>
      <c r="E523" s="292">
        <f>E519+E502+E492</f>
        <v>-160650.58999999997</v>
      </c>
      <c r="F523" s="292">
        <v>0</v>
      </c>
      <c r="G523" s="292">
        <f>G519+G502+G492</f>
        <v>-11903.91</v>
      </c>
      <c r="H523" s="292">
        <v>0</v>
      </c>
      <c r="I523" s="292">
        <v>0</v>
      </c>
      <c r="J523" s="292">
        <f>J519+J502+J492</f>
        <v>-172554.50000000003</v>
      </c>
    </row>
    <row r="524" spans="1:10" ht="12.75">
      <c r="A524" s="457" t="s">
        <v>577</v>
      </c>
      <c r="B524" s="458"/>
      <c r="C524" s="286"/>
      <c r="D524" s="286"/>
      <c r="E524" s="286"/>
      <c r="F524" s="286"/>
      <c r="G524" s="286"/>
      <c r="H524" s="286"/>
      <c r="I524" s="286"/>
      <c r="J524" s="286"/>
    </row>
    <row r="525" spans="1:10" ht="12.75">
      <c r="A525" s="287" t="s">
        <v>592</v>
      </c>
      <c r="B525" s="293" t="s">
        <v>471</v>
      </c>
      <c r="C525" s="294">
        <v>4500</v>
      </c>
      <c r="D525" s="294">
        <v>0</v>
      </c>
      <c r="E525" s="294">
        <v>0</v>
      </c>
      <c r="F525" s="294">
        <v>0</v>
      </c>
      <c r="G525" s="294">
        <v>0</v>
      </c>
      <c r="H525" s="294">
        <v>0</v>
      </c>
      <c r="I525" s="294">
        <v>0</v>
      </c>
      <c r="J525" s="294">
        <v>0</v>
      </c>
    </row>
    <row r="526" spans="1:10" ht="12.75">
      <c r="A526" s="287" t="s">
        <v>592</v>
      </c>
      <c r="B526" s="293" t="s">
        <v>471</v>
      </c>
      <c r="C526" s="295">
        <v>32679.87</v>
      </c>
      <c r="D526" s="295">
        <v>0</v>
      </c>
      <c r="E526" s="295">
        <v>-32679.87</v>
      </c>
      <c r="F526" s="295">
        <v>0</v>
      </c>
      <c r="G526" s="295">
        <v>0</v>
      </c>
      <c r="H526" s="295">
        <v>0</v>
      </c>
      <c r="I526" s="295">
        <v>0</v>
      </c>
      <c r="J526" s="295">
        <v>-32679.87</v>
      </c>
    </row>
    <row r="527" spans="1:10" ht="12.75">
      <c r="A527" s="287" t="s">
        <v>592</v>
      </c>
      <c r="B527" s="293" t="s">
        <v>474</v>
      </c>
      <c r="C527" s="295">
        <v>852.89</v>
      </c>
      <c r="D527" s="295">
        <v>1959</v>
      </c>
      <c r="E527" s="295">
        <v>1106.11</v>
      </c>
      <c r="F527" s="295">
        <v>0</v>
      </c>
      <c r="G527" s="295">
        <v>0</v>
      </c>
      <c r="H527" s="295">
        <v>0</v>
      </c>
      <c r="I527" s="295">
        <v>0</v>
      </c>
      <c r="J527" s="295">
        <v>1106.11</v>
      </c>
    </row>
    <row r="528" spans="1:10" ht="12.75">
      <c r="A528" s="287" t="s">
        <v>592</v>
      </c>
      <c r="B528" s="293" t="s">
        <v>476</v>
      </c>
      <c r="C528" s="295">
        <v>49302.12</v>
      </c>
      <c r="D528" s="295">
        <v>5504.49</v>
      </c>
      <c r="E528" s="295">
        <v>0</v>
      </c>
      <c r="F528" s="295">
        <v>0</v>
      </c>
      <c r="G528" s="295">
        <v>-1489.11</v>
      </c>
      <c r="H528" s="295">
        <v>0</v>
      </c>
      <c r="I528" s="295">
        <v>0</v>
      </c>
      <c r="J528" s="295">
        <v>-1489.11</v>
      </c>
    </row>
    <row r="529" spans="1:10" ht="12.75">
      <c r="A529" s="287" t="s">
        <v>592</v>
      </c>
      <c r="B529" s="293" t="s">
        <v>478</v>
      </c>
      <c r="C529" s="295">
        <v>60663.12</v>
      </c>
      <c r="D529" s="295">
        <v>4174.77</v>
      </c>
      <c r="E529" s="295">
        <v>0</v>
      </c>
      <c r="F529" s="295">
        <v>0</v>
      </c>
      <c r="G529" s="295">
        <v>-311.55</v>
      </c>
      <c r="H529" s="295">
        <v>0</v>
      </c>
      <c r="I529" s="295">
        <v>0</v>
      </c>
      <c r="J529" s="295">
        <v>-311.55</v>
      </c>
    </row>
    <row r="530" spans="1:10" ht="12.75">
      <c r="A530" s="287" t="s">
        <v>592</v>
      </c>
      <c r="B530" s="293" t="s">
        <v>478</v>
      </c>
      <c r="C530" s="295">
        <v>6394.47</v>
      </c>
      <c r="D530" s="295">
        <v>785.41</v>
      </c>
      <c r="E530" s="295">
        <v>-5609.06</v>
      </c>
      <c r="F530" s="295">
        <v>0</v>
      </c>
      <c r="G530" s="295">
        <v>0</v>
      </c>
      <c r="H530" s="295">
        <v>0</v>
      </c>
      <c r="I530" s="295">
        <v>0</v>
      </c>
      <c r="J530" s="295">
        <v>-5609.06</v>
      </c>
    </row>
    <row r="531" spans="1:10" ht="12.75">
      <c r="A531" s="287" t="s">
        <v>592</v>
      </c>
      <c r="B531" s="293" t="s">
        <v>480</v>
      </c>
      <c r="C531" s="295">
        <v>24016.8</v>
      </c>
      <c r="D531" s="295">
        <v>2012.54</v>
      </c>
      <c r="E531" s="295">
        <v>0</v>
      </c>
      <c r="F531" s="295">
        <v>0</v>
      </c>
      <c r="G531" s="295">
        <v>330.18</v>
      </c>
      <c r="H531" s="295">
        <v>0</v>
      </c>
      <c r="I531" s="295">
        <v>0</v>
      </c>
      <c r="J531" s="295">
        <v>330.18</v>
      </c>
    </row>
    <row r="532" spans="1:10" ht="12.75">
      <c r="A532" s="287" t="s">
        <v>592</v>
      </c>
      <c r="B532" s="293" t="s">
        <v>482</v>
      </c>
      <c r="C532" s="295">
        <v>46768.75</v>
      </c>
      <c r="D532" s="295">
        <v>4269.86</v>
      </c>
      <c r="E532" s="295">
        <v>0</v>
      </c>
      <c r="F532" s="295">
        <v>0</v>
      </c>
      <c r="G532" s="295">
        <v>-762.48</v>
      </c>
      <c r="H532" s="295">
        <v>0</v>
      </c>
      <c r="I532" s="295">
        <v>0</v>
      </c>
      <c r="J532" s="295">
        <v>-762.48</v>
      </c>
    </row>
    <row r="533" spans="1:10" ht="12.75">
      <c r="A533" s="287" t="s">
        <v>592</v>
      </c>
      <c r="B533" s="293" t="s">
        <v>482</v>
      </c>
      <c r="C533" s="295">
        <v>1587.8</v>
      </c>
      <c r="D533" s="295">
        <v>239.12</v>
      </c>
      <c r="E533" s="295">
        <v>-1348.68</v>
      </c>
      <c r="F533" s="295">
        <v>0</v>
      </c>
      <c r="G533" s="295">
        <v>0</v>
      </c>
      <c r="H533" s="295">
        <v>0</v>
      </c>
      <c r="I533" s="295">
        <v>0</v>
      </c>
      <c r="J533" s="295">
        <v>-1348.68</v>
      </c>
    </row>
    <row r="534" spans="1:10" ht="12.75">
      <c r="A534" s="287" t="s">
        <v>592</v>
      </c>
      <c r="B534" s="293" t="s">
        <v>484</v>
      </c>
      <c r="C534" s="295">
        <v>1055.25</v>
      </c>
      <c r="D534" s="295">
        <v>270</v>
      </c>
      <c r="E534" s="295">
        <v>-785.25</v>
      </c>
      <c r="F534" s="295">
        <v>0</v>
      </c>
      <c r="G534" s="295">
        <v>0</v>
      </c>
      <c r="H534" s="295">
        <v>0</v>
      </c>
      <c r="I534" s="295">
        <v>0</v>
      </c>
      <c r="J534" s="295">
        <v>-785.25</v>
      </c>
    </row>
    <row r="535" spans="1:10" ht="12.75">
      <c r="A535" s="287" t="s">
        <v>592</v>
      </c>
      <c r="B535" s="293" t="s">
        <v>484</v>
      </c>
      <c r="C535" s="295">
        <v>28692.21</v>
      </c>
      <c r="D535" s="295">
        <v>4643.46</v>
      </c>
      <c r="E535" s="295">
        <v>0</v>
      </c>
      <c r="F535" s="295">
        <v>0</v>
      </c>
      <c r="G535" s="295">
        <v>-2235.74</v>
      </c>
      <c r="H535" s="295">
        <v>0</v>
      </c>
      <c r="I535" s="295">
        <v>0</v>
      </c>
      <c r="J535" s="295">
        <v>-2235.74</v>
      </c>
    </row>
    <row r="536" spans="1:10" ht="12.75">
      <c r="A536" s="287" t="s">
        <v>592</v>
      </c>
      <c r="B536" s="293" t="s">
        <v>486</v>
      </c>
      <c r="C536" s="295">
        <v>13684.76</v>
      </c>
      <c r="D536" s="295">
        <v>3611.79</v>
      </c>
      <c r="E536" s="295">
        <v>-10072.97</v>
      </c>
      <c r="F536" s="295">
        <v>0</v>
      </c>
      <c r="G536" s="295">
        <v>0</v>
      </c>
      <c r="H536" s="295">
        <v>0</v>
      </c>
      <c r="I536" s="295">
        <v>0</v>
      </c>
      <c r="J536" s="295">
        <v>-10072.97</v>
      </c>
    </row>
    <row r="537" spans="1:10" ht="12.75">
      <c r="A537" s="287" t="s">
        <v>592</v>
      </c>
      <c r="B537" s="293" t="s">
        <v>486</v>
      </c>
      <c r="C537" s="295">
        <v>7780</v>
      </c>
      <c r="D537" s="295">
        <v>2489</v>
      </c>
      <c r="E537" s="295">
        <v>0</v>
      </c>
      <c r="F537" s="295">
        <v>0</v>
      </c>
      <c r="G537" s="295">
        <v>-426</v>
      </c>
      <c r="H537" s="295">
        <v>0</v>
      </c>
      <c r="I537" s="295">
        <v>0</v>
      </c>
      <c r="J537" s="295">
        <v>-426</v>
      </c>
    </row>
    <row r="538" spans="1:10" ht="12.75">
      <c r="A538" s="287" t="s">
        <v>592</v>
      </c>
      <c r="B538" s="293" t="s">
        <v>488</v>
      </c>
      <c r="C538" s="295">
        <v>1618.05</v>
      </c>
      <c r="D538" s="295">
        <v>310</v>
      </c>
      <c r="E538" s="295">
        <v>-1308.05</v>
      </c>
      <c r="F538" s="295">
        <v>0</v>
      </c>
      <c r="G538" s="295">
        <v>0</v>
      </c>
      <c r="H538" s="295">
        <v>0</v>
      </c>
      <c r="I538" s="295">
        <v>0</v>
      </c>
      <c r="J538" s="295">
        <v>-1308.05</v>
      </c>
    </row>
    <row r="539" spans="1:10" ht="12.75">
      <c r="A539" s="287" t="s">
        <v>592</v>
      </c>
      <c r="B539" s="293" t="s">
        <v>488</v>
      </c>
      <c r="C539" s="295">
        <v>31540.41</v>
      </c>
      <c r="D539" s="295">
        <v>12624.13</v>
      </c>
      <c r="E539" s="295">
        <v>0</v>
      </c>
      <c r="F539" s="295">
        <v>0</v>
      </c>
      <c r="G539" s="295">
        <v>-1006.82</v>
      </c>
      <c r="H539" s="295">
        <v>0</v>
      </c>
      <c r="I539" s="295">
        <v>0</v>
      </c>
      <c r="J539" s="295">
        <v>-1006.82</v>
      </c>
    </row>
    <row r="540" spans="1:10" ht="12.75">
      <c r="A540" s="287" t="s">
        <v>592</v>
      </c>
      <c r="B540" s="293" t="s">
        <v>490</v>
      </c>
      <c r="C540" s="295">
        <v>4586.95</v>
      </c>
      <c r="D540" s="295">
        <v>1314.5</v>
      </c>
      <c r="E540" s="295">
        <v>-3272.45</v>
      </c>
      <c r="F540" s="295">
        <v>0</v>
      </c>
      <c r="G540" s="295">
        <v>0</v>
      </c>
      <c r="H540" s="295">
        <v>0</v>
      </c>
      <c r="I540" s="295">
        <v>0</v>
      </c>
      <c r="J540" s="295">
        <v>-3272.45</v>
      </c>
    </row>
    <row r="541" spans="1:10" ht="12.75">
      <c r="A541" s="287" t="s">
        <v>592</v>
      </c>
      <c r="B541" s="293" t="s">
        <v>490</v>
      </c>
      <c r="C541" s="295">
        <v>11744</v>
      </c>
      <c r="D541" s="295">
        <v>3250</v>
      </c>
      <c r="E541" s="295">
        <v>0</v>
      </c>
      <c r="F541" s="295">
        <v>0</v>
      </c>
      <c r="G541" s="295">
        <v>-1450.8</v>
      </c>
      <c r="H541" s="295">
        <v>0</v>
      </c>
      <c r="I541" s="295">
        <v>0</v>
      </c>
      <c r="J541" s="295">
        <v>-1450.8</v>
      </c>
    </row>
    <row r="542" spans="1:10" ht="12.75">
      <c r="A542" s="287" t="s">
        <v>592</v>
      </c>
      <c r="B542" s="293" t="s">
        <v>492</v>
      </c>
      <c r="C542" s="295">
        <v>1407</v>
      </c>
      <c r="D542" s="295">
        <v>841.4</v>
      </c>
      <c r="E542" s="295">
        <v>-565.6</v>
      </c>
      <c r="F542" s="295">
        <v>0</v>
      </c>
      <c r="G542" s="295">
        <v>0</v>
      </c>
      <c r="H542" s="295">
        <v>0</v>
      </c>
      <c r="I542" s="295">
        <v>0</v>
      </c>
      <c r="J542" s="295">
        <v>-565.6</v>
      </c>
    </row>
    <row r="543" spans="1:10" ht="12.75">
      <c r="A543" s="287" t="s">
        <v>592</v>
      </c>
      <c r="B543" s="293" t="s">
        <v>494</v>
      </c>
      <c r="C543" s="295">
        <v>32854.92</v>
      </c>
      <c r="D543" s="295">
        <v>7889.25</v>
      </c>
      <c r="E543" s="295">
        <v>-24965.67</v>
      </c>
      <c r="F543" s="295">
        <v>0</v>
      </c>
      <c r="G543" s="295">
        <v>0</v>
      </c>
      <c r="H543" s="295">
        <v>0</v>
      </c>
      <c r="I543" s="295">
        <v>0</v>
      </c>
      <c r="J543" s="295">
        <v>-24965.67</v>
      </c>
    </row>
    <row r="544" spans="1:10" ht="12.75">
      <c r="A544" s="287" t="s">
        <v>592</v>
      </c>
      <c r="B544" s="293" t="s">
        <v>496</v>
      </c>
      <c r="C544" s="295">
        <v>2579.12</v>
      </c>
      <c r="D544" s="295">
        <v>1319.4</v>
      </c>
      <c r="E544" s="295">
        <v>0</v>
      </c>
      <c r="F544" s="295">
        <v>0</v>
      </c>
      <c r="G544" s="295">
        <v>-0.6</v>
      </c>
      <c r="H544" s="295">
        <v>0</v>
      </c>
      <c r="I544" s="295">
        <v>0</v>
      </c>
      <c r="J544" s="295">
        <v>-0.6</v>
      </c>
    </row>
    <row r="545" spans="1:10" ht="12.75">
      <c r="A545" s="287" t="s">
        <v>592</v>
      </c>
      <c r="B545" s="293" t="s">
        <v>498</v>
      </c>
      <c r="C545" s="295">
        <v>32486.1</v>
      </c>
      <c r="D545" s="295">
        <v>5821.88</v>
      </c>
      <c r="E545" s="295">
        <v>0</v>
      </c>
      <c r="F545" s="295">
        <v>0</v>
      </c>
      <c r="G545" s="295">
        <v>-1332.42</v>
      </c>
      <c r="H545" s="295">
        <v>0</v>
      </c>
      <c r="I545" s="295">
        <v>0</v>
      </c>
      <c r="J545" s="295">
        <v>-1332.42</v>
      </c>
    </row>
    <row r="546" spans="1:10" ht="12.75">
      <c r="A546" s="287" t="s">
        <v>592</v>
      </c>
      <c r="B546" s="293" t="s">
        <v>500</v>
      </c>
      <c r="C546" s="295">
        <v>52617.79</v>
      </c>
      <c r="D546" s="295">
        <v>18921</v>
      </c>
      <c r="E546" s="295">
        <v>-33696.79</v>
      </c>
      <c r="F546" s="295">
        <v>0</v>
      </c>
      <c r="G546" s="295">
        <v>0</v>
      </c>
      <c r="H546" s="295">
        <v>0</v>
      </c>
      <c r="I546" s="295">
        <v>0</v>
      </c>
      <c r="J546" s="295">
        <v>-33696.79</v>
      </c>
    </row>
    <row r="547" spans="1:10" ht="12.75">
      <c r="A547" s="287" t="s">
        <v>592</v>
      </c>
      <c r="B547" s="293" t="s">
        <v>502</v>
      </c>
      <c r="C547" s="295">
        <v>190124</v>
      </c>
      <c r="D547" s="295">
        <v>104530.18</v>
      </c>
      <c r="E547" s="295">
        <v>0</v>
      </c>
      <c r="F547" s="295">
        <v>0</v>
      </c>
      <c r="G547" s="295">
        <v>-6070.09</v>
      </c>
      <c r="H547" s="295">
        <v>0</v>
      </c>
      <c r="I547" s="295">
        <v>0</v>
      </c>
      <c r="J547" s="295">
        <v>-6070.09</v>
      </c>
    </row>
    <row r="548" spans="1:10" ht="12.75">
      <c r="A548" s="287" t="s">
        <v>592</v>
      </c>
      <c r="B548" s="293" t="s">
        <v>502</v>
      </c>
      <c r="C548" s="295">
        <v>141593</v>
      </c>
      <c r="D548" s="295">
        <v>77847.83</v>
      </c>
      <c r="E548" s="295">
        <v>-63745.17</v>
      </c>
      <c r="F548" s="295">
        <v>0</v>
      </c>
      <c r="G548" s="295">
        <v>0</v>
      </c>
      <c r="H548" s="295">
        <v>0</v>
      </c>
      <c r="I548" s="295">
        <v>0</v>
      </c>
      <c r="J548" s="295">
        <v>-63745.17</v>
      </c>
    </row>
    <row r="549" spans="1:10" ht="12.75">
      <c r="A549" s="287" t="s">
        <v>592</v>
      </c>
      <c r="B549" s="293" t="s">
        <v>504</v>
      </c>
      <c r="C549" s="295">
        <v>19473.43</v>
      </c>
      <c r="D549" s="295">
        <v>947.08</v>
      </c>
      <c r="E549" s="295">
        <v>0</v>
      </c>
      <c r="F549" s="295">
        <v>0</v>
      </c>
      <c r="G549" s="295">
        <v>-757.66</v>
      </c>
      <c r="H549" s="295">
        <v>0</v>
      </c>
      <c r="I549" s="295">
        <v>0</v>
      </c>
      <c r="J549" s="295">
        <v>-757.66</v>
      </c>
    </row>
    <row r="550" spans="1:10" ht="12.75">
      <c r="A550" s="287" t="s">
        <v>592</v>
      </c>
      <c r="B550" s="293" t="s">
        <v>506</v>
      </c>
      <c r="C550" s="295">
        <v>4410.5</v>
      </c>
      <c r="D550" s="295">
        <v>285.09</v>
      </c>
      <c r="E550" s="295">
        <v>0</v>
      </c>
      <c r="F550" s="295">
        <v>0</v>
      </c>
      <c r="G550" s="295">
        <v>40.91</v>
      </c>
      <c r="H550" s="295">
        <v>0</v>
      </c>
      <c r="I550" s="295">
        <v>0</v>
      </c>
      <c r="J550" s="295">
        <v>40.91</v>
      </c>
    </row>
    <row r="551" spans="1:10" ht="12.75">
      <c r="A551" s="287" t="s">
        <v>592</v>
      </c>
      <c r="B551" s="293" t="s">
        <v>506</v>
      </c>
      <c r="C551" s="295">
        <v>7469.99</v>
      </c>
      <c r="D551" s="295">
        <v>368.46</v>
      </c>
      <c r="E551" s="295">
        <v>-7101.53</v>
      </c>
      <c r="F551" s="295">
        <v>0</v>
      </c>
      <c r="G551" s="295">
        <v>0</v>
      </c>
      <c r="H551" s="295">
        <v>0</v>
      </c>
      <c r="I551" s="295">
        <v>0</v>
      </c>
      <c r="J551" s="295">
        <v>-7101.53</v>
      </c>
    </row>
    <row r="552" spans="1:10" ht="12.75">
      <c r="A552" s="287" t="s">
        <v>592</v>
      </c>
      <c r="B552" s="293" t="s">
        <v>508</v>
      </c>
      <c r="C552" s="295">
        <v>2365</v>
      </c>
      <c r="D552" s="295">
        <v>359</v>
      </c>
      <c r="E552" s="295">
        <v>0</v>
      </c>
      <c r="F552" s="295">
        <v>0</v>
      </c>
      <c r="G552" s="295">
        <v>-587</v>
      </c>
      <c r="H552" s="295">
        <v>0</v>
      </c>
      <c r="I552" s="295">
        <v>0</v>
      </c>
      <c r="J552" s="295">
        <v>-587</v>
      </c>
    </row>
    <row r="553" spans="1:10" ht="12.75">
      <c r="A553" s="287" t="s">
        <v>592</v>
      </c>
      <c r="B553" s="293" t="s">
        <v>508</v>
      </c>
      <c r="C553" s="295">
        <v>18599.6</v>
      </c>
      <c r="D553" s="295">
        <v>858.58</v>
      </c>
      <c r="E553" s="295">
        <v>-17741.02</v>
      </c>
      <c r="F553" s="295">
        <v>0</v>
      </c>
      <c r="G553" s="295">
        <v>0</v>
      </c>
      <c r="H553" s="295">
        <v>0</v>
      </c>
      <c r="I553" s="295">
        <v>0</v>
      </c>
      <c r="J553" s="295">
        <v>-17741.02</v>
      </c>
    </row>
    <row r="554" spans="1:10" ht="12.75">
      <c r="A554" s="287" t="s">
        <v>592</v>
      </c>
      <c r="B554" s="293" t="s">
        <v>510</v>
      </c>
      <c r="C554" s="295">
        <v>2081.53</v>
      </c>
      <c r="D554" s="295">
        <v>1112.82</v>
      </c>
      <c r="E554" s="295">
        <v>-968.71</v>
      </c>
      <c r="F554" s="295">
        <v>0</v>
      </c>
      <c r="G554" s="295">
        <v>0</v>
      </c>
      <c r="H554" s="295">
        <v>0</v>
      </c>
      <c r="I554" s="295">
        <v>0</v>
      </c>
      <c r="J554" s="295">
        <v>-968.71</v>
      </c>
    </row>
    <row r="555" spans="1:10" ht="12.75">
      <c r="A555" s="287" t="s">
        <v>592</v>
      </c>
      <c r="B555" s="293" t="s">
        <v>512</v>
      </c>
      <c r="C555" s="295">
        <v>20092.46</v>
      </c>
      <c r="D555" s="295">
        <v>20092.46</v>
      </c>
      <c r="E555" s="295">
        <v>0</v>
      </c>
      <c r="F555" s="295">
        <v>0</v>
      </c>
      <c r="G555" s="295">
        <v>0</v>
      </c>
      <c r="H555" s="295">
        <v>0</v>
      </c>
      <c r="I555" s="295">
        <v>0</v>
      </c>
      <c r="J555" s="295">
        <v>0</v>
      </c>
    </row>
    <row r="556" spans="1:10" ht="12.75">
      <c r="A556" s="457" t="s">
        <v>579</v>
      </c>
      <c r="B556" s="458"/>
      <c r="C556" s="296">
        <f aca="true" t="shared" si="7" ref="C556:J556">SUM(C525:C555)</f>
        <v>855621.8899999999</v>
      </c>
      <c r="D556" s="296">
        <f t="shared" si="7"/>
        <v>288652.5000000001</v>
      </c>
      <c r="E556" s="296">
        <f t="shared" si="7"/>
        <v>-202754.71</v>
      </c>
      <c r="F556" s="296">
        <f t="shared" si="7"/>
        <v>0</v>
      </c>
      <c r="G556" s="296">
        <f t="shared" si="7"/>
        <v>-16059.18</v>
      </c>
      <c r="H556" s="296">
        <f t="shared" si="7"/>
        <v>0</v>
      </c>
      <c r="I556" s="296">
        <f t="shared" si="7"/>
        <v>0</v>
      </c>
      <c r="J556" s="296">
        <f t="shared" si="7"/>
        <v>-218813.88999999998</v>
      </c>
    </row>
    <row r="557" spans="1:10" ht="12.75">
      <c r="A557" s="457" t="s">
        <v>580</v>
      </c>
      <c r="B557" s="458"/>
      <c r="C557" s="296"/>
      <c r="D557" s="296"/>
      <c r="E557" s="296"/>
      <c r="F557" s="296"/>
      <c r="G557" s="296"/>
      <c r="H557" s="296"/>
      <c r="I557" s="296"/>
      <c r="J557" s="296"/>
    </row>
    <row r="558" spans="1:10" ht="12.75">
      <c r="A558" s="287" t="s">
        <v>592</v>
      </c>
      <c r="B558" s="293" t="s">
        <v>515</v>
      </c>
      <c r="C558" s="295">
        <v>800</v>
      </c>
      <c r="D558" s="295">
        <v>624.46</v>
      </c>
      <c r="E558" s="295">
        <v>0</v>
      </c>
      <c r="F558" s="295">
        <v>0</v>
      </c>
      <c r="G558" s="295">
        <v>-5.54</v>
      </c>
      <c r="H558" s="295">
        <v>0</v>
      </c>
      <c r="I558" s="295">
        <v>0</v>
      </c>
      <c r="J558" s="295">
        <v>-5.54</v>
      </c>
    </row>
    <row r="559" spans="1:10" ht="12.75">
      <c r="A559" s="287" t="s">
        <v>592</v>
      </c>
      <c r="B559" s="293" t="s">
        <v>515</v>
      </c>
      <c r="C559" s="295">
        <v>26197.9</v>
      </c>
      <c r="D559" s="295">
        <v>7178.17</v>
      </c>
      <c r="E559" s="295">
        <v>-19019.73</v>
      </c>
      <c r="F559" s="295">
        <v>0</v>
      </c>
      <c r="G559" s="295">
        <v>0</v>
      </c>
      <c r="H559" s="295">
        <v>0</v>
      </c>
      <c r="I559" s="295">
        <v>0</v>
      </c>
      <c r="J559" s="295">
        <v>-19019.73</v>
      </c>
    </row>
    <row r="560" spans="1:10" ht="12.75">
      <c r="A560" s="287" t="s">
        <v>592</v>
      </c>
      <c r="B560" s="293" t="s">
        <v>517</v>
      </c>
      <c r="C560" s="295">
        <v>10090.5</v>
      </c>
      <c r="D560" s="295">
        <v>2240</v>
      </c>
      <c r="E560" s="295">
        <v>-7850.5</v>
      </c>
      <c r="F560" s="295">
        <v>0</v>
      </c>
      <c r="G560" s="295">
        <v>0</v>
      </c>
      <c r="H560" s="295">
        <v>0</v>
      </c>
      <c r="I560" s="295">
        <v>0</v>
      </c>
      <c r="J560" s="295">
        <v>-7850.5</v>
      </c>
    </row>
    <row r="561" spans="1:10" ht="12.75">
      <c r="A561" s="287" t="s">
        <v>592</v>
      </c>
      <c r="B561" s="293" t="s">
        <v>519</v>
      </c>
      <c r="C561" s="295">
        <v>10687.09</v>
      </c>
      <c r="D561" s="295">
        <v>2262.44</v>
      </c>
      <c r="E561" s="295">
        <v>-8424.65</v>
      </c>
      <c r="F561" s="295">
        <v>0</v>
      </c>
      <c r="G561" s="295">
        <v>0</v>
      </c>
      <c r="H561" s="295">
        <v>0</v>
      </c>
      <c r="I561" s="295">
        <v>0</v>
      </c>
      <c r="J561" s="295">
        <v>-8424.65</v>
      </c>
    </row>
    <row r="562" spans="1:10" ht="12.75">
      <c r="A562" s="287" t="s">
        <v>592</v>
      </c>
      <c r="B562" s="293" t="s">
        <v>521</v>
      </c>
      <c r="C562" s="295">
        <v>24660.54</v>
      </c>
      <c r="D562" s="295">
        <v>9310.4</v>
      </c>
      <c r="E562" s="295">
        <v>-15350.14</v>
      </c>
      <c r="F562" s="295">
        <v>0</v>
      </c>
      <c r="G562" s="295">
        <v>0</v>
      </c>
      <c r="H562" s="295">
        <v>0</v>
      </c>
      <c r="I562" s="295">
        <v>0</v>
      </c>
      <c r="J562" s="295">
        <v>-15350.14</v>
      </c>
    </row>
    <row r="563" spans="1:10" ht="12.75">
      <c r="A563" s="287" t="s">
        <v>592</v>
      </c>
      <c r="B563" s="293" t="s">
        <v>523</v>
      </c>
      <c r="C563" s="295">
        <v>15463.94</v>
      </c>
      <c r="D563" s="295">
        <v>6086.58</v>
      </c>
      <c r="E563" s="295">
        <v>-9377.36</v>
      </c>
      <c r="F563" s="295">
        <v>0</v>
      </c>
      <c r="G563" s="295">
        <v>0</v>
      </c>
      <c r="H563" s="295">
        <v>0</v>
      </c>
      <c r="I563" s="295">
        <v>0</v>
      </c>
      <c r="J563" s="295">
        <v>-9377.36</v>
      </c>
    </row>
    <row r="564" spans="1:10" ht="12.75">
      <c r="A564" s="287" t="s">
        <v>592</v>
      </c>
      <c r="B564" s="293" t="s">
        <v>525</v>
      </c>
      <c r="C564" s="295">
        <v>14876</v>
      </c>
      <c r="D564" s="295">
        <v>9649.08</v>
      </c>
      <c r="E564" s="295">
        <v>0</v>
      </c>
      <c r="F564" s="295">
        <v>0</v>
      </c>
      <c r="G564" s="295">
        <v>-790.92</v>
      </c>
      <c r="H564" s="295">
        <v>0</v>
      </c>
      <c r="I564" s="295">
        <v>0</v>
      </c>
      <c r="J564" s="295">
        <v>-790.92</v>
      </c>
    </row>
    <row r="565" spans="1:10" ht="12.75">
      <c r="A565" s="287" t="s">
        <v>592</v>
      </c>
      <c r="B565" s="293" t="s">
        <v>525</v>
      </c>
      <c r="C565" s="295">
        <v>16910.17</v>
      </c>
      <c r="D565" s="295">
        <v>11659.31</v>
      </c>
      <c r="E565" s="295">
        <v>-5250.86</v>
      </c>
      <c r="F565" s="295">
        <v>0</v>
      </c>
      <c r="G565" s="295">
        <v>0</v>
      </c>
      <c r="H565" s="295">
        <v>0</v>
      </c>
      <c r="I565" s="295">
        <v>0</v>
      </c>
      <c r="J565" s="295">
        <v>-5250.86</v>
      </c>
    </row>
    <row r="566" spans="1:10" ht="12.75">
      <c r="A566" s="457" t="s">
        <v>131</v>
      </c>
      <c r="B566" s="458"/>
      <c r="C566" s="296">
        <f aca="true" t="shared" si="8" ref="C566:J566">SUM(C558:C565)</f>
        <v>119686.14</v>
      </c>
      <c r="D566" s="296">
        <f t="shared" si="8"/>
        <v>49010.44</v>
      </c>
      <c r="E566" s="296">
        <f t="shared" si="8"/>
        <v>-65273.24</v>
      </c>
      <c r="F566" s="296">
        <f t="shared" si="8"/>
        <v>0</v>
      </c>
      <c r="G566" s="296">
        <f t="shared" si="8"/>
        <v>-796.4599999999999</v>
      </c>
      <c r="H566" s="296">
        <f t="shared" si="8"/>
        <v>0</v>
      </c>
      <c r="I566" s="296">
        <f t="shared" si="8"/>
        <v>0</v>
      </c>
      <c r="J566" s="296">
        <f t="shared" si="8"/>
        <v>-66069.7</v>
      </c>
    </row>
    <row r="567" spans="1:10" ht="12.75">
      <c r="A567" s="287" t="s">
        <v>592</v>
      </c>
      <c r="B567" s="293" t="s">
        <v>544</v>
      </c>
      <c r="C567" s="295">
        <v>7448.18</v>
      </c>
      <c r="D567" s="295">
        <v>8372.5</v>
      </c>
      <c r="E567" s="295">
        <v>924.32</v>
      </c>
      <c r="F567" s="295">
        <v>0</v>
      </c>
      <c r="G567" s="295">
        <v>0</v>
      </c>
      <c r="H567" s="295">
        <v>0</v>
      </c>
      <c r="I567" s="295">
        <v>0</v>
      </c>
      <c r="J567" s="295">
        <v>924.32</v>
      </c>
    </row>
    <row r="568" spans="1:10" ht="12.75">
      <c r="A568" s="287" t="s">
        <v>592</v>
      </c>
      <c r="B568" s="293" t="s">
        <v>545</v>
      </c>
      <c r="C568" s="295">
        <v>10414.12</v>
      </c>
      <c r="D568" s="295">
        <v>12370.37</v>
      </c>
      <c r="E568" s="295">
        <v>0</v>
      </c>
      <c r="F568" s="295">
        <v>0</v>
      </c>
      <c r="G568" s="295">
        <v>77.22</v>
      </c>
      <c r="H568" s="295">
        <v>0</v>
      </c>
      <c r="I568" s="295">
        <v>0</v>
      </c>
      <c r="J568" s="295">
        <v>77.22</v>
      </c>
    </row>
    <row r="569" spans="1:10" ht="12.75">
      <c r="A569" s="287" t="s">
        <v>592</v>
      </c>
      <c r="B569" s="293" t="s">
        <v>545</v>
      </c>
      <c r="C569" s="295">
        <v>11645.23</v>
      </c>
      <c r="D569" s="295">
        <v>25636.8</v>
      </c>
      <c r="E569" s="295">
        <v>13991.57</v>
      </c>
      <c r="F569" s="295">
        <v>0</v>
      </c>
      <c r="G569" s="295">
        <v>0</v>
      </c>
      <c r="H569" s="295">
        <v>0</v>
      </c>
      <c r="I569" s="295">
        <v>0</v>
      </c>
      <c r="J569" s="295">
        <v>13991.57</v>
      </c>
    </row>
    <row r="570" spans="1:10" ht="12.75">
      <c r="A570" s="287" t="s">
        <v>592</v>
      </c>
      <c r="B570" s="293" t="s">
        <v>546</v>
      </c>
      <c r="C570" s="295">
        <v>14818.62</v>
      </c>
      <c r="D570" s="295">
        <v>16116.1</v>
      </c>
      <c r="E570" s="295">
        <v>0</v>
      </c>
      <c r="F570" s="295">
        <v>0</v>
      </c>
      <c r="G570" s="295">
        <v>568.1</v>
      </c>
      <c r="H570" s="295">
        <v>0</v>
      </c>
      <c r="I570" s="295">
        <v>0</v>
      </c>
      <c r="J570" s="295">
        <v>568.1</v>
      </c>
    </row>
    <row r="571" spans="1:10" ht="12.75">
      <c r="A571" s="287" t="s">
        <v>592</v>
      </c>
      <c r="B571" s="293" t="s">
        <v>546</v>
      </c>
      <c r="C571" s="295">
        <v>12645.07</v>
      </c>
      <c r="D571" s="295">
        <v>29429.4</v>
      </c>
      <c r="E571" s="295">
        <v>16784.33</v>
      </c>
      <c r="F571" s="295">
        <v>0</v>
      </c>
      <c r="G571" s="295">
        <v>0</v>
      </c>
      <c r="H571" s="295">
        <v>0</v>
      </c>
      <c r="I571" s="295">
        <v>0</v>
      </c>
      <c r="J571" s="295">
        <v>16784.33</v>
      </c>
    </row>
    <row r="572" spans="1:10" ht="12.75">
      <c r="A572" s="287" t="s">
        <v>592</v>
      </c>
      <c r="B572" s="293" t="s">
        <v>547</v>
      </c>
      <c r="C572" s="295">
        <v>38781.48</v>
      </c>
      <c r="D572" s="295">
        <v>42065.6</v>
      </c>
      <c r="E572" s="295">
        <v>0</v>
      </c>
      <c r="F572" s="295">
        <v>0</v>
      </c>
      <c r="G572" s="295">
        <v>341.6</v>
      </c>
      <c r="H572" s="295">
        <v>0</v>
      </c>
      <c r="I572" s="295">
        <v>0</v>
      </c>
      <c r="J572" s="295">
        <v>341.6</v>
      </c>
    </row>
    <row r="573" spans="1:10" ht="12.75">
      <c r="A573" s="287" t="s">
        <v>592</v>
      </c>
      <c r="B573" s="293" t="s">
        <v>547</v>
      </c>
      <c r="C573" s="295">
        <v>12700.76</v>
      </c>
      <c r="D573" s="295">
        <v>28963.2</v>
      </c>
      <c r="E573" s="295">
        <v>16262.44</v>
      </c>
      <c r="F573" s="295">
        <v>0</v>
      </c>
      <c r="G573" s="295">
        <v>0</v>
      </c>
      <c r="H573" s="295">
        <v>0</v>
      </c>
      <c r="I573" s="295">
        <v>0</v>
      </c>
      <c r="J573" s="295">
        <v>16262.44</v>
      </c>
    </row>
    <row r="574" spans="1:10" ht="12.75">
      <c r="A574" s="287" t="s">
        <v>592</v>
      </c>
      <c r="B574" s="293" t="s">
        <v>548</v>
      </c>
      <c r="C574" s="295">
        <v>3149.12</v>
      </c>
      <c r="D574" s="295">
        <v>3400</v>
      </c>
      <c r="E574" s="295">
        <v>0</v>
      </c>
      <c r="F574" s="295">
        <v>0</v>
      </c>
      <c r="G574" s="295">
        <v>13.64</v>
      </c>
      <c r="H574" s="295">
        <v>0</v>
      </c>
      <c r="I574" s="295">
        <v>0</v>
      </c>
      <c r="J574" s="295">
        <v>13.64</v>
      </c>
    </row>
    <row r="575" spans="1:10" ht="12.75">
      <c r="A575" s="287" t="s">
        <v>592</v>
      </c>
      <c r="B575" s="293" t="s">
        <v>548</v>
      </c>
      <c r="C575" s="295">
        <v>18092.29</v>
      </c>
      <c r="D575" s="295">
        <v>38760</v>
      </c>
      <c r="E575" s="295">
        <v>20667.71</v>
      </c>
      <c r="F575" s="295">
        <v>0</v>
      </c>
      <c r="G575" s="295">
        <v>0</v>
      </c>
      <c r="H575" s="295">
        <v>0</v>
      </c>
      <c r="I575" s="295">
        <v>0</v>
      </c>
      <c r="J575" s="295">
        <v>20667.71</v>
      </c>
    </row>
    <row r="576" spans="1:10" ht="12.75">
      <c r="A576" s="287" t="s">
        <v>592</v>
      </c>
      <c r="B576" s="293" t="s">
        <v>549</v>
      </c>
      <c r="C576" s="295">
        <v>27966.68</v>
      </c>
      <c r="D576" s="295">
        <v>45900</v>
      </c>
      <c r="E576" s="295">
        <v>17933.32</v>
      </c>
      <c r="F576" s="295">
        <v>0</v>
      </c>
      <c r="G576" s="295">
        <v>0</v>
      </c>
      <c r="H576" s="295">
        <v>0</v>
      </c>
      <c r="I576" s="295">
        <v>0</v>
      </c>
      <c r="J576" s="295">
        <v>17933.32</v>
      </c>
    </row>
    <row r="577" spans="1:10" ht="12.75">
      <c r="A577" s="287" t="s">
        <v>592</v>
      </c>
      <c r="B577" s="293" t="s">
        <v>549</v>
      </c>
      <c r="C577" s="295">
        <v>55102.36</v>
      </c>
      <c r="D577" s="295">
        <v>73386.45</v>
      </c>
      <c r="E577" s="295">
        <v>0</v>
      </c>
      <c r="F577" s="295">
        <v>0</v>
      </c>
      <c r="G577" s="295">
        <v>322.15</v>
      </c>
      <c r="H577" s="295">
        <v>0</v>
      </c>
      <c r="I577" s="295">
        <v>0</v>
      </c>
      <c r="J577" s="295">
        <v>322.15</v>
      </c>
    </row>
    <row r="578" spans="1:10" ht="12.75">
      <c r="A578" s="287" t="s">
        <v>592</v>
      </c>
      <c r="B578" s="293" t="s">
        <v>550</v>
      </c>
      <c r="C578" s="295">
        <v>15570.64</v>
      </c>
      <c r="D578" s="295">
        <v>32516.75</v>
      </c>
      <c r="E578" s="295">
        <v>16946.11</v>
      </c>
      <c r="F578" s="295">
        <v>0</v>
      </c>
      <c r="G578" s="295">
        <v>0</v>
      </c>
      <c r="H578" s="295">
        <v>0</v>
      </c>
      <c r="I578" s="295">
        <v>0</v>
      </c>
      <c r="J578" s="295">
        <v>16946.11</v>
      </c>
    </row>
    <row r="579" spans="1:10" ht="12.75">
      <c r="A579" s="287" t="s">
        <v>592</v>
      </c>
      <c r="B579" s="293" t="s">
        <v>550</v>
      </c>
      <c r="C579" s="295">
        <v>156534.9</v>
      </c>
      <c r="D579" s="295">
        <v>204279.4</v>
      </c>
      <c r="E579" s="295">
        <v>0</v>
      </c>
      <c r="F579" s="295">
        <v>0</v>
      </c>
      <c r="G579" s="295">
        <v>-4541.13</v>
      </c>
      <c r="H579" s="295">
        <v>0</v>
      </c>
      <c r="I579" s="295">
        <v>0</v>
      </c>
      <c r="J579" s="295">
        <v>-4541.13</v>
      </c>
    </row>
    <row r="580" spans="1:10" ht="12.75">
      <c r="A580" s="287" t="s">
        <v>592</v>
      </c>
      <c r="B580" s="293" t="s">
        <v>551</v>
      </c>
      <c r="C580" s="295">
        <v>26403.45</v>
      </c>
      <c r="D580" s="295">
        <v>37122.8</v>
      </c>
      <c r="E580" s="295">
        <v>0</v>
      </c>
      <c r="F580" s="295">
        <v>0</v>
      </c>
      <c r="G580" s="295">
        <v>1922.8</v>
      </c>
      <c r="H580" s="295">
        <v>0</v>
      </c>
      <c r="I580" s="295">
        <v>0</v>
      </c>
      <c r="J580" s="295">
        <v>1922.8</v>
      </c>
    </row>
    <row r="581" spans="1:10" ht="12.75">
      <c r="A581" s="287" t="s">
        <v>592</v>
      </c>
      <c r="B581" s="293" t="s">
        <v>552</v>
      </c>
      <c r="C581" s="295">
        <v>57487.86</v>
      </c>
      <c r="D581" s="295">
        <v>58473.71</v>
      </c>
      <c r="E581" s="295">
        <v>0</v>
      </c>
      <c r="F581" s="295">
        <v>0</v>
      </c>
      <c r="G581" s="295">
        <v>970.9</v>
      </c>
      <c r="H581" s="295">
        <v>0</v>
      </c>
      <c r="I581" s="295">
        <v>0</v>
      </c>
      <c r="J581" s="295">
        <v>970.9</v>
      </c>
    </row>
    <row r="582" spans="1:10" ht="12.75">
      <c r="A582" s="287" t="s">
        <v>592</v>
      </c>
      <c r="B582" s="293" t="s">
        <v>553</v>
      </c>
      <c r="C582" s="295">
        <v>7589.52</v>
      </c>
      <c r="D582" s="295">
        <v>9360</v>
      </c>
      <c r="E582" s="295">
        <v>0</v>
      </c>
      <c r="F582" s="295">
        <v>0</v>
      </c>
      <c r="G582" s="295">
        <v>26.4</v>
      </c>
      <c r="H582" s="295">
        <v>0</v>
      </c>
      <c r="I582" s="295">
        <v>0</v>
      </c>
      <c r="J582" s="295">
        <v>26.4</v>
      </c>
    </row>
    <row r="583" spans="1:10" ht="12.75">
      <c r="A583" s="287"/>
      <c r="B583" s="287"/>
      <c r="C583" s="295">
        <f aca="true" t="shared" si="9" ref="C583:J583">SUM(C567:C582)</f>
        <v>476350.27999999997</v>
      </c>
      <c r="D583" s="295">
        <f t="shared" si="9"/>
        <v>666153.08</v>
      </c>
      <c r="E583" s="295">
        <f t="shared" si="9"/>
        <v>103509.8</v>
      </c>
      <c r="F583" s="295">
        <f t="shared" si="9"/>
        <v>0</v>
      </c>
      <c r="G583" s="295">
        <f t="shared" si="9"/>
        <v>-298.32000000000016</v>
      </c>
      <c r="H583" s="295">
        <f t="shared" si="9"/>
        <v>0</v>
      </c>
      <c r="I583" s="295">
        <f t="shared" si="9"/>
        <v>0</v>
      </c>
      <c r="J583" s="295">
        <f t="shared" si="9"/>
        <v>103211.47999999998</v>
      </c>
    </row>
    <row r="584" spans="1:10" ht="12.75">
      <c r="A584" s="275" t="s">
        <v>581</v>
      </c>
      <c r="B584" s="297"/>
      <c r="C584" s="271"/>
      <c r="D584" s="271"/>
      <c r="E584" s="271"/>
      <c r="F584" s="271"/>
      <c r="G584" s="271"/>
      <c r="H584" s="271"/>
      <c r="I584" s="271"/>
      <c r="J584" s="271"/>
    </row>
    <row r="585" spans="1:10" ht="12.75">
      <c r="A585" s="449" t="s">
        <v>582</v>
      </c>
      <c r="B585" s="450"/>
      <c r="C585" s="271"/>
      <c r="D585" s="271"/>
      <c r="E585" s="271"/>
      <c r="F585" s="271"/>
      <c r="G585" s="271"/>
      <c r="H585" s="271"/>
      <c r="I585" s="271"/>
      <c r="J585" s="271"/>
    </row>
    <row r="586" spans="1:10" ht="12.75">
      <c r="A586" s="277" t="s">
        <v>583</v>
      </c>
      <c r="B586" s="278"/>
      <c r="C586" s="271"/>
      <c r="D586" s="271"/>
      <c r="E586" s="271"/>
      <c r="F586" s="271"/>
      <c r="G586" s="271"/>
      <c r="H586" s="271"/>
      <c r="I586" s="271"/>
      <c r="J586" s="271"/>
    </row>
    <row r="587" spans="1:10" ht="12.75">
      <c r="A587" s="459" t="s">
        <v>584</v>
      </c>
      <c r="B587" s="460"/>
      <c r="C587" s="298">
        <f>C583+C566+C556</f>
        <v>1451658.3099999998</v>
      </c>
      <c r="D587" s="298">
        <f>D583+D566+D556</f>
        <v>1003816.0200000001</v>
      </c>
      <c r="E587" s="298">
        <f>E583+E566+E556</f>
        <v>-164518.15</v>
      </c>
      <c r="F587" s="298">
        <v>0</v>
      </c>
      <c r="G587" s="298">
        <f>G583+G566+G556</f>
        <v>-17153.96</v>
      </c>
      <c r="H587" s="298">
        <v>0</v>
      </c>
      <c r="I587" s="298">
        <v>0</v>
      </c>
      <c r="J587" s="298">
        <f>J583+J566+J556</f>
        <v>-181672.11</v>
      </c>
    </row>
    <row r="590" spans="1:10" ht="12.75">
      <c r="A590" s="301" t="s">
        <v>530</v>
      </c>
      <c r="B590" s="301"/>
      <c r="C590" s="302"/>
      <c r="D590" s="302"/>
      <c r="E590" s="302"/>
      <c r="F590" s="302"/>
      <c r="G590" s="302"/>
      <c r="H590" s="302"/>
      <c r="I590" s="302"/>
      <c r="J590" s="302"/>
    </row>
    <row r="591" spans="1:10" ht="12.75">
      <c r="A591" s="301" t="s">
        <v>532</v>
      </c>
      <c r="B591" s="301"/>
      <c r="C591" s="302"/>
      <c r="D591" s="302" t="s">
        <v>533</v>
      </c>
      <c r="E591" s="302"/>
      <c r="F591" s="302" t="s">
        <v>223</v>
      </c>
      <c r="G591" s="461" t="s">
        <v>531</v>
      </c>
      <c r="H591" s="461"/>
      <c r="I591" s="461"/>
      <c r="J591" s="461"/>
    </row>
    <row r="592" spans="1:10" ht="12.75">
      <c r="A592" s="301"/>
      <c r="B592" s="301"/>
      <c r="C592" s="302"/>
      <c r="D592" s="302"/>
      <c r="E592" s="302"/>
      <c r="F592" s="302"/>
      <c r="G592" s="461" t="s">
        <v>450</v>
      </c>
      <c r="H592" s="461"/>
      <c r="I592" s="461"/>
      <c r="J592" s="461"/>
    </row>
  </sheetData>
  <sheetProtection/>
  <mergeCells count="58">
    <mergeCell ref="A585:B585"/>
    <mergeCell ref="A587:B587"/>
    <mergeCell ref="G591:J591"/>
    <mergeCell ref="G592:J592"/>
    <mergeCell ref="A521:B521"/>
    <mergeCell ref="A523:B523"/>
    <mergeCell ref="A524:B524"/>
    <mergeCell ref="A556:B556"/>
    <mergeCell ref="A557:B557"/>
    <mergeCell ref="A566:B566"/>
    <mergeCell ref="A457:B457"/>
    <mergeCell ref="A459:B459"/>
    <mergeCell ref="A460:B460"/>
    <mergeCell ref="A492:B492"/>
    <mergeCell ref="A493:B493"/>
    <mergeCell ref="A502:B502"/>
    <mergeCell ref="A393:B393"/>
    <mergeCell ref="A395:B395"/>
    <mergeCell ref="A396:B396"/>
    <mergeCell ref="A428:B428"/>
    <mergeCell ref="A429:B429"/>
    <mergeCell ref="A438:B438"/>
    <mergeCell ref="A329:B329"/>
    <mergeCell ref="A331:B331"/>
    <mergeCell ref="A332:B332"/>
    <mergeCell ref="A364:B364"/>
    <mergeCell ref="A365:B365"/>
    <mergeCell ref="A374:B374"/>
    <mergeCell ref="A265:B265"/>
    <mergeCell ref="A267:B267"/>
    <mergeCell ref="A268:B268"/>
    <mergeCell ref="A300:B300"/>
    <mergeCell ref="A301:B301"/>
    <mergeCell ref="A310:B310"/>
    <mergeCell ref="A201:B201"/>
    <mergeCell ref="A203:B203"/>
    <mergeCell ref="A204:B204"/>
    <mergeCell ref="A236:B236"/>
    <mergeCell ref="A237:B237"/>
    <mergeCell ref="A246:B246"/>
    <mergeCell ref="A137:B137"/>
    <mergeCell ref="A139:B139"/>
    <mergeCell ref="A140:B140"/>
    <mergeCell ref="A172:B172"/>
    <mergeCell ref="A173:B173"/>
    <mergeCell ref="A182:B182"/>
    <mergeCell ref="A73:B73"/>
    <mergeCell ref="A75:B75"/>
    <mergeCell ref="A76:B76"/>
    <mergeCell ref="A108:B108"/>
    <mergeCell ref="A109:B109"/>
    <mergeCell ref="A118:B118"/>
    <mergeCell ref="B8:I8"/>
    <mergeCell ref="B9:I9"/>
    <mergeCell ref="A12:B12"/>
    <mergeCell ref="A44:B44"/>
    <mergeCell ref="A45:B45"/>
    <mergeCell ref="A54:B5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451</v>
      </c>
      <c r="B1" s="4"/>
    </row>
    <row r="2" spans="1:2" ht="12.75">
      <c r="A2" s="4" t="s">
        <v>457</v>
      </c>
      <c r="B2" s="4"/>
    </row>
    <row r="3" spans="1:2" ht="12.75">
      <c r="A3" s="4" t="s">
        <v>330</v>
      </c>
      <c r="B3" s="4"/>
    </row>
    <row r="4" spans="1:2" ht="12.75">
      <c r="A4" s="108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452</v>
      </c>
      <c r="B6" s="4"/>
    </row>
    <row r="7" spans="1:2" ht="12.75">
      <c r="A7" s="4"/>
      <c r="B7" s="4"/>
    </row>
    <row r="8" spans="1:5" ht="12.75">
      <c r="A8" s="303" t="s">
        <v>166</v>
      </c>
      <c r="B8" s="303"/>
      <c r="C8" s="303"/>
      <c r="D8" s="303"/>
      <c r="E8" s="303"/>
    </row>
    <row r="9" spans="1:5" ht="14.25" customHeight="1">
      <c r="A9" s="304" t="s">
        <v>167</v>
      </c>
      <c r="B9" s="304"/>
      <c r="C9" s="304"/>
      <c r="D9" s="304"/>
      <c r="E9" s="304"/>
    </row>
    <row r="10" spans="1:5" ht="14.25" customHeight="1">
      <c r="A10" s="304" t="s">
        <v>373</v>
      </c>
      <c r="B10" s="304"/>
      <c r="C10" s="304"/>
      <c r="D10" s="304"/>
      <c r="E10" s="304"/>
    </row>
    <row r="11" ht="12.75">
      <c r="E11" s="4" t="s">
        <v>9</v>
      </c>
    </row>
    <row r="12" spans="1:5" ht="33.75">
      <c r="A12" s="112" t="s">
        <v>374</v>
      </c>
      <c r="B12" s="112" t="s">
        <v>0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60"/>
      <c r="B14" s="26" t="s">
        <v>221</v>
      </c>
      <c r="C14" s="7">
        <v>201</v>
      </c>
      <c r="D14" s="43"/>
      <c r="E14" s="93"/>
    </row>
    <row r="15" spans="1:5" ht="12.75">
      <c r="A15" s="6"/>
      <c r="B15" s="26" t="s">
        <v>383</v>
      </c>
      <c r="C15" s="9" t="s">
        <v>61</v>
      </c>
      <c r="D15" s="29">
        <f>SUM(D16:D19)</f>
        <v>66389</v>
      </c>
      <c r="E15" s="29">
        <f>SUM(E16:E19)</f>
        <v>64344</v>
      </c>
    </row>
    <row r="16" spans="1:8" ht="12.75">
      <c r="A16" s="6">
        <v>700</v>
      </c>
      <c r="B16" s="2" t="s">
        <v>168</v>
      </c>
      <c r="C16" s="9" t="s">
        <v>62</v>
      </c>
      <c r="D16" s="44">
        <v>35274</v>
      </c>
      <c r="E16" s="44">
        <v>42827</v>
      </c>
      <c r="H16" s="40"/>
    </row>
    <row r="17" spans="1:5" ht="12.75">
      <c r="A17" s="6">
        <v>701</v>
      </c>
      <c r="B17" s="113" t="s">
        <v>375</v>
      </c>
      <c r="C17" s="9" t="s">
        <v>63</v>
      </c>
      <c r="D17" s="44">
        <v>31115</v>
      </c>
      <c r="E17" s="44">
        <v>15075</v>
      </c>
    </row>
    <row r="18" spans="1:5" ht="15.75" customHeight="1">
      <c r="A18" s="6">
        <v>702</v>
      </c>
      <c r="B18" s="113" t="s">
        <v>376</v>
      </c>
      <c r="C18" s="111" t="s">
        <v>64</v>
      </c>
      <c r="D18" s="44"/>
      <c r="E18" s="44"/>
    </row>
    <row r="19" spans="1:5" ht="12.75">
      <c r="A19" s="6">
        <v>709</v>
      </c>
      <c r="B19" s="57" t="s">
        <v>169</v>
      </c>
      <c r="C19" s="9" t="s">
        <v>65</v>
      </c>
      <c r="D19" s="44"/>
      <c r="E19" s="44">
        <v>6442</v>
      </c>
    </row>
    <row r="20" spans="1:5" ht="12.75">
      <c r="A20" s="6"/>
      <c r="B20" s="58" t="s">
        <v>377</v>
      </c>
      <c r="C20" s="9" t="s">
        <v>66</v>
      </c>
      <c r="D20" s="44">
        <f>SUM(D21:D23)</f>
        <v>0</v>
      </c>
      <c r="E20" s="44">
        <f>SUM(E21:E23)</f>
        <v>0</v>
      </c>
    </row>
    <row r="21" spans="1:5" ht="12.75">
      <c r="A21" s="6">
        <v>710</v>
      </c>
      <c r="B21" s="63" t="s">
        <v>170</v>
      </c>
      <c r="C21" s="9" t="s">
        <v>67</v>
      </c>
      <c r="D21" s="29"/>
      <c r="E21" s="29"/>
    </row>
    <row r="22" spans="1:5" ht="12.75">
      <c r="A22" s="6">
        <v>711</v>
      </c>
      <c r="B22" s="3" t="s">
        <v>171</v>
      </c>
      <c r="C22" s="9" t="s">
        <v>68</v>
      </c>
      <c r="D22" s="29"/>
      <c r="E22" s="29"/>
    </row>
    <row r="23" spans="1:5" ht="12.75" customHeight="1">
      <c r="A23" s="6">
        <v>719</v>
      </c>
      <c r="B23" s="114" t="s">
        <v>378</v>
      </c>
      <c r="C23" s="111" t="s">
        <v>69</v>
      </c>
      <c r="D23" s="44"/>
      <c r="E23" s="44"/>
    </row>
    <row r="24" spans="1:5" ht="12.75">
      <c r="A24" s="61">
        <v>73</v>
      </c>
      <c r="B24" s="26" t="s">
        <v>382</v>
      </c>
      <c r="C24" s="111" t="s">
        <v>70</v>
      </c>
      <c r="D24" s="44">
        <f>SUM(D25:D31)</f>
        <v>27725</v>
      </c>
      <c r="E24" s="44">
        <f>SUM(E25:E31)</f>
        <v>16157</v>
      </c>
    </row>
    <row r="25" spans="1:5" ht="12.75">
      <c r="A25" s="6">
        <v>600</v>
      </c>
      <c r="B25" s="2" t="s">
        <v>172</v>
      </c>
      <c r="C25" s="111" t="s">
        <v>71</v>
      </c>
      <c r="D25" s="44">
        <v>3383</v>
      </c>
      <c r="E25" s="44">
        <v>5049</v>
      </c>
    </row>
    <row r="26" spans="1:5" ht="12.75">
      <c r="A26" s="6">
        <v>601</v>
      </c>
      <c r="B26" s="2" t="s">
        <v>173</v>
      </c>
      <c r="C26" s="111" t="s">
        <v>72</v>
      </c>
      <c r="D26" s="44">
        <v>425</v>
      </c>
      <c r="E26" s="44">
        <v>96</v>
      </c>
    </row>
    <row r="27" spans="1:5" ht="12.75">
      <c r="A27" s="6">
        <v>602</v>
      </c>
      <c r="B27" s="57" t="s">
        <v>174</v>
      </c>
      <c r="C27" s="111" t="s">
        <v>73</v>
      </c>
      <c r="D27" s="44"/>
      <c r="E27" s="44"/>
    </row>
    <row r="28" spans="1:5" ht="12.75">
      <c r="A28" s="6">
        <v>603</v>
      </c>
      <c r="B28" s="2" t="s">
        <v>175</v>
      </c>
      <c r="C28" s="111" t="s">
        <v>74</v>
      </c>
      <c r="D28" s="44">
        <v>6643</v>
      </c>
      <c r="E28" s="44">
        <v>7463</v>
      </c>
    </row>
    <row r="29" spans="1:5" ht="12.75">
      <c r="A29" s="6">
        <v>605</v>
      </c>
      <c r="B29" s="57" t="s">
        <v>176</v>
      </c>
      <c r="C29" s="111" t="s">
        <v>75</v>
      </c>
      <c r="D29" s="44">
        <v>1068</v>
      </c>
      <c r="E29" s="44">
        <v>1451</v>
      </c>
    </row>
    <row r="30" spans="1:5" ht="12.75">
      <c r="A30" s="6">
        <v>607</v>
      </c>
      <c r="B30" s="57" t="s">
        <v>177</v>
      </c>
      <c r="C30" s="111" t="s">
        <v>76</v>
      </c>
      <c r="D30" s="44"/>
      <c r="E30" s="44"/>
    </row>
    <row r="31" spans="1:5" ht="22.5">
      <c r="A31" s="6" t="s">
        <v>179</v>
      </c>
      <c r="B31" s="57" t="s">
        <v>178</v>
      </c>
      <c r="C31" s="111" t="s">
        <v>77</v>
      </c>
      <c r="D31" s="44">
        <f>819+432+14955</f>
        <v>16206</v>
      </c>
      <c r="E31" s="44">
        <v>2098</v>
      </c>
    </row>
    <row r="32" spans="1:5" ht="12.75">
      <c r="A32" s="6"/>
      <c r="B32" s="26" t="s">
        <v>379</v>
      </c>
      <c r="C32" s="111" t="s">
        <v>78</v>
      </c>
      <c r="D32" s="29">
        <f>SUM(D33:D35)</f>
        <v>0</v>
      </c>
      <c r="E32" s="29">
        <f>SUM(E33:E35)</f>
        <v>0</v>
      </c>
    </row>
    <row r="33" spans="1:5" ht="12.75">
      <c r="A33" s="6">
        <v>610</v>
      </c>
      <c r="B33" s="2" t="s">
        <v>180</v>
      </c>
      <c r="C33" s="111" t="s">
        <v>79</v>
      </c>
      <c r="D33" s="29"/>
      <c r="E33" s="29"/>
    </row>
    <row r="34" spans="1:5" ht="12.75">
      <c r="A34" s="6">
        <v>611</v>
      </c>
      <c r="B34" s="110" t="s">
        <v>380</v>
      </c>
      <c r="C34" s="111" t="s">
        <v>80</v>
      </c>
      <c r="D34" s="29"/>
      <c r="E34" s="29"/>
    </row>
    <row r="35" spans="1:5" ht="12.75">
      <c r="A35" s="6">
        <v>619</v>
      </c>
      <c r="B35" s="110" t="s">
        <v>381</v>
      </c>
      <c r="C35" s="111" t="s">
        <v>81</v>
      </c>
      <c r="D35" s="29"/>
      <c r="E35" s="29"/>
    </row>
    <row r="36" spans="1:5" ht="22.5">
      <c r="A36" s="6"/>
      <c r="B36" s="48" t="s">
        <v>384</v>
      </c>
      <c r="C36" s="111" t="s">
        <v>82</v>
      </c>
      <c r="D36" s="29">
        <f>D15+D20-D24</f>
        <v>38664</v>
      </c>
      <c r="E36" s="29">
        <f>E15-E24+E20</f>
        <v>48187</v>
      </c>
    </row>
    <row r="37" spans="1:5" ht="12.75">
      <c r="A37" s="6"/>
      <c r="B37" s="110" t="s">
        <v>385</v>
      </c>
      <c r="C37" s="111" t="s">
        <v>83</v>
      </c>
      <c r="D37" s="29"/>
      <c r="E37" s="29"/>
    </row>
    <row r="38" spans="1:5" ht="12.75">
      <c r="A38" s="6"/>
      <c r="B38" s="26" t="s">
        <v>386</v>
      </c>
      <c r="C38" s="111" t="s">
        <v>84</v>
      </c>
      <c r="D38" s="29">
        <f>SUM(D39+D40)</f>
        <v>0</v>
      </c>
      <c r="E38" s="29">
        <f>SUM(E39+E40)</f>
        <v>0</v>
      </c>
    </row>
    <row r="39" spans="1:5" ht="12.75">
      <c r="A39" s="6">
        <v>730</v>
      </c>
      <c r="B39" s="2" t="s">
        <v>181</v>
      </c>
      <c r="C39" s="111" t="s">
        <v>85</v>
      </c>
      <c r="D39" s="29"/>
      <c r="E39" s="29"/>
    </row>
    <row r="40" spans="1:5" ht="12.75">
      <c r="A40" s="6">
        <v>731</v>
      </c>
      <c r="B40" s="3" t="s">
        <v>182</v>
      </c>
      <c r="C40" s="111" t="s">
        <v>86</v>
      </c>
      <c r="D40" s="29"/>
      <c r="E40" s="29"/>
    </row>
    <row r="41" spans="1:5" ht="12.75">
      <c r="A41" s="6"/>
      <c r="B41" s="26" t="s">
        <v>387</v>
      </c>
      <c r="C41" s="111" t="s">
        <v>87</v>
      </c>
      <c r="D41" s="29">
        <f>D42+D43</f>
        <v>0</v>
      </c>
      <c r="E41" s="29">
        <f>E42+E43</f>
        <v>0</v>
      </c>
    </row>
    <row r="42" spans="1:5" ht="12.75">
      <c r="A42" s="6">
        <v>630</v>
      </c>
      <c r="B42" s="2" t="s">
        <v>183</v>
      </c>
      <c r="C42" s="111" t="s">
        <v>88</v>
      </c>
      <c r="D42" s="29"/>
      <c r="E42" s="29"/>
    </row>
    <row r="43" spans="1:5" ht="12.75">
      <c r="A43" s="62">
        <v>631</v>
      </c>
      <c r="B43" s="2" t="s">
        <v>184</v>
      </c>
      <c r="C43" s="111" t="s">
        <v>89</v>
      </c>
      <c r="D43" s="29"/>
      <c r="E43" s="29"/>
    </row>
    <row r="44" spans="1:5" ht="33.75" customHeight="1">
      <c r="A44" s="6"/>
      <c r="B44" s="48" t="s">
        <v>388</v>
      </c>
      <c r="C44" s="111" t="s">
        <v>90</v>
      </c>
      <c r="D44" s="52">
        <f>D36</f>
        <v>38664</v>
      </c>
      <c r="E44" s="52">
        <f>E36</f>
        <v>48187</v>
      </c>
    </row>
    <row r="45" spans="1:5" ht="22.5">
      <c r="A45" s="6"/>
      <c r="B45" s="113" t="s">
        <v>389</v>
      </c>
      <c r="C45" s="111" t="s">
        <v>91</v>
      </c>
      <c r="D45" s="52">
        <f>D37-D38</f>
        <v>0</v>
      </c>
      <c r="E45" s="52">
        <f>E37-E38</f>
        <v>0</v>
      </c>
    </row>
    <row r="46" spans="1:5" ht="12.75">
      <c r="A46" s="6"/>
      <c r="B46" s="26" t="s">
        <v>185</v>
      </c>
      <c r="C46" s="111" t="s">
        <v>197</v>
      </c>
      <c r="D46" s="52"/>
      <c r="E46" s="52"/>
    </row>
    <row r="47" spans="1:5" ht="12.75">
      <c r="A47" s="6">
        <v>821</v>
      </c>
      <c r="B47" s="2" t="s">
        <v>186</v>
      </c>
      <c r="C47" s="111" t="s">
        <v>198</v>
      </c>
      <c r="D47" s="29"/>
      <c r="E47" s="29"/>
    </row>
    <row r="48" spans="1:5" ht="12.75">
      <c r="A48" s="6" t="s">
        <v>187</v>
      </c>
      <c r="B48" s="2" t="s">
        <v>188</v>
      </c>
      <c r="C48" s="111" t="s">
        <v>199</v>
      </c>
      <c r="D48" s="29"/>
      <c r="E48" s="29"/>
    </row>
    <row r="49" spans="1:5" ht="12.75">
      <c r="A49" s="6" t="s">
        <v>187</v>
      </c>
      <c r="B49" s="2" t="s">
        <v>189</v>
      </c>
      <c r="C49" s="111" t="s">
        <v>200</v>
      </c>
      <c r="D49" s="29"/>
      <c r="E49" s="29"/>
    </row>
    <row r="50" spans="1:5" ht="27.75" customHeight="1">
      <c r="A50" s="6"/>
      <c r="B50" s="48" t="s">
        <v>390</v>
      </c>
      <c r="C50" s="111" t="s">
        <v>201</v>
      </c>
      <c r="D50" s="29">
        <f>D44</f>
        <v>38664</v>
      </c>
      <c r="E50" s="29">
        <f>E44</f>
        <v>48187</v>
      </c>
    </row>
    <row r="51" spans="1:5" ht="12.75">
      <c r="A51" s="6"/>
      <c r="B51" s="110" t="s">
        <v>391</v>
      </c>
      <c r="C51" s="111" t="s">
        <v>202</v>
      </c>
      <c r="D51" s="29">
        <f>D45</f>
        <v>0</v>
      </c>
      <c r="E51" s="29">
        <f>E45</f>
        <v>0</v>
      </c>
    </row>
    <row r="52" spans="1:5" ht="22.5">
      <c r="A52" s="6"/>
      <c r="B52" s="48" t="s">
        <v>392</v>
      </c>
      <c r="C52" s="111" t="s">
        <v>203</v>
      </c>
      <c r="D52" s="29">
        <f>SUM(D53:D57)</f>
        <v>89464</v>
      </c>
      <c r="E52" s="29">
        <f>SUM(E53:E57)</f>
        <v>48081</v>
      </c>
    </row>
    <row r="53" spans="1:5" ht="12.75">
      <c r="A53" s="6">
        <v>720</v>
      </c>
      <c r="B53" s="2" t="s">
        <v>190</v>
      </c>
      <c r="C53" s="111" t="s">
        <v>204</v>
      </c>
      <c r="D53" s="29">
        <v>89464</v>
      </c>
      <c r="E53" s="29">
        <v>48081</v>
      </c>
    </row>
    <row r="54" spans="1:5" ht="22.5">
      <c r="A54" s="6">
        <v>721</v>
      </c>
      <c r="B54" s="59" t="s">
        <v>191</v>
      </c>
      <c r="C54" s="111" t="s">
        <v>205</v>
      </c>
      <c r="D54" s="29"/>
      <c r="E54" s="29"/>
    </row>
    <row r="55" spans="1:5" ht="22.5">
      <c r="A55" s="6">
        <v>722</v>
      </c>
      <c r="B55" s="59" t="s">
        <v>192</v>
      </c>
      <c r="C55" s="111" t="s">
        <v>206</v>
      </c>
      <c r="D55" s="29"/>
      <c r="E55" s="29"/>
    </row>
    <row r="56" spans="1:5" ht="12.75">
      <c r="A56" s="62">
        <v>723</v>
      </c>
      <c r="B56" s="59" t="s">
        <v>393</v>
      </c>
      <c r="C56" s="111" t="s">
        <v>207</v>
      </c>
      <c r="D56" s="29"/>
      <c r="E56" s="29"/>
    </row>
    <row r="57" spans="1:5" ht="12.75">
      <c r="A57" s="6">
        <v>729</v>
      </c>
      <c r="B57" s="110" t="s">
        <v>394</v>
      </c>
      <c r="C57" s="111" t="s">
        <v>208</v>
      </c>
      <c r="D57" s="29"/>
      <c r="E57" s="29"/>
    </row>
    <row r="58" spans="1:5" ht="12.75">
      <c r="A58" s="6"/>
      <c r="B58" s="48" t="s">
        <v>395</v>
      </c>
      <c r="C58" s="111" t="s">
        <v>209</v>
      </c>
      <c r="D58" s="29">
        <f>SUM(D59:D63)</f>
        <v>106618</v>
      </c>
      <c r="E58" s="29">
        <f>SUM(E59:E63)</f>
        <v>47249</v>
      </c>
    </row>
    <row r="59" spans="1:5" ht="12.75">
      <c r="A59" s="6">
        <v>620</v>
      </c>
      <c r="B59" s="59" t="s">
        <v>193</v>
      </c>
      <c r="C59" s="111" t="s">
        <v>210</v>
      </c>
      <c r="D59" s="29">
        <v>106618</v>
      </c>
      <c r="E59" s="29">
        <v>47249</v>
      </c>
    </row>
    <row r="60" spans="1:5" ht="22.5">
      <c r="A60" s="62">
        <v>621</v>
      </c>
      <c r="B60" s="59" t="s">
        <v>194</v>
      </c>
      <c r="C60" s="111" t="s">
        <v>211</v>
      </c>
      <c r="D60" s="29"/>
      <c r="E60" s="29"/>
    </row>
    <row r="61" spans="1:5" ht="22.5">
      <c r="A61" s="6">
        <v>622</v>
      </c>
      <c r="B61" s="59" t="s">
        <v>396</v>
      </c>
      <c r="C61" s="111" t="s">
        <v>212</v>
      </c>
      <c r="D61" s="29"/>
      <c r="E61" s="29"/>
    </row>
    <row r="62" spans="1:5" ht="12.75">
      <c r="A62" s="6">
        <v>623</v>
      </c>
      <c r="B62" s="59" t="s">
        <v>397</v>
      </c>
      <c r="C62" s="111" t="s">
        <v>213</v>
      </c>
      <c r="D62" s="29"/>
      <c r="E62" s="29"/>
    </row>
    <row r="63" spans="1:5" ht="12.75">
      <c r="A63" s="6">
        <v>629</v>
      </c>
      <c r="B63" s="59" t="s">
        <v>398</v>
      </c>
      <c r="C63" s="111" t="s">
        <v>214</v>
      </c>
      <c r="D63" s="29"/>
      <c r="E63" s="29"/>
    </row>
    <row r="64" spans="1:5" ht="22.5">
      <c r="A64" s="62"/>
      <c r="B64" s="48" t="s">
        <v>399</v>
      </c>
      <c r="C64" s="111" t="s">
        <v>215</v>
      </c>
      <c r="D64" s="29"/>
      <c r="E64" s="29">
        <f>E52-E58</f>
        <v>832</v>
      </c>
    </row>
    <row r="65" spans="1:5" ht="12.75">
      <c r="A65" s="6"/>
      <c r="B65" s="59" t="s">
        <v>400</v>
      </c>
      <c r="C65" s="111" t="s">
        <v>216</v>
      </c>
      <c r="D65" s="29">
        <f>D59-D52</f>
        <v>17154</v>
      </c>
      <c r="E65" s="29"/>
    </row>
    <row r="66" spans="1:5" ht="33.75">
      <c r="A66" s="6"/>
      <c r="B66" s="48" t="s">
        <v>401</v>
      </c>
      <c r="C66" s="111" t="s">
        <v>217</v>
      </c>
      <c r="D66" s="29">
        <f>D50-D65</f>
        <v>21510</v>
      </c>
      <c r="E66" s="29">
        <f>E44-E65+E64</f>
        <v>49019</v>
      </c>
    </row>
    <row r="67" spans="1:5" ht="12.75">
      <c r="A67" s="6"/>
      <c r="B67" s="59" t="s">
        <v>402</v>
      </c>
      <c r="C67" s="111" t="s">
        <v>218</v>
      </c>
      <c r="D67" s="29"/>
      <c r="E67" s="29">
        <v>0</v>
      </c>
    </row>
    <row r="68" spans="1:5" ht="12.75">
      <c r="A68" s="6"/>
      <c r="B68" s="59" t="s">
        <v>195</v>
      </c>
      <c r="C68" s="111" t="s">
        <v>219</v>
      </c>
      <c r="D68" s="29"/>
      <c r="E68" s="29"/>
    </row>
    <row r="69" spans="1:5" ht="12.75">
      <c r="A69" s="62"/>
      <c r="B69" s="59" t="s">
        <v>196</v>
      </c>
      <c r="C69" s="111" t="s">
        <v>220</v>
      </c>
      <c r="D69" s="29"/>
      <c r="E69" s="29"/>
    </row>
    <row r="70" spans="5:10" ht="12.75">
      <c r="E70" s="50"/>
      <c r="F70" s="4"/>
      <c r="G70" s="4"/>
      <c r="H70" s="4"/>
      <c r="I70" s="4"/>
      <c r="J70" s="4"/>
    </row>
    <row r="71" spans="1:10" ht="26.25" customHeight="1">
      <c r="A71" s="4" t="s">
        <v>164</v>
      </c>
      <c r="B71" s="305" t="s">
        <v>165</v>
      </c>
      <c r="C71" s="305"/>
      <c r="D71" s="306" t="s">
        <v>372</v>
      </c>
      <c r="E71" s="307"/>
      <c r="F71" s="4"/>
      <c r="G71" s="4"/>
      <c r="H71" s="4"/>
      <c r="I71" s="4"/>
      <c r="J71" s="4"/>
    </row>
    <row r="72" spans="1:10" ht="12.75">
      <c r="A72" s="108" t="s">
        <v>403</v>
      </c>
      <c r="F72" s="4"/>
      <c r="G72" s="4"/>
      <c r="H72" s="4"/>
      <c r="I72" s="4"/>
      <c r="J72" s="4"/>
    </row>
    <row r="73" spans="4:10" ht="12.75">
      <c r="D73" s="55"/>
      <c r="E73" s="56"/>
      <c r="F73" s="4"/>
      <c r="G73" s="4"/>
      <c r="H73" s="4"/>
      <c r="I73" s="4"/>
      <c r="J73" s="4"/>
    </row>
    <row r="74" spans="4:10" ht="12.75">
      <c r="D74" s="49"/>
      <c r="E74" s="50"/>
      <c r="F74" s="4"/>
      <c r="G74" s="4"/>
      <c r="H74" s="4"/>
      <c r="I74" s="4"/>
      <c r="J74" s="4"/>
    </row>
    <row r="78" ht="12.75">
      <c r="D78" s="74"/>
    </row>
    <row r="79" ht="12.75">
      <c r="D79" s="74"/>
    </row>
    <row r="80" ht="12.75">
      <c r="D80" s="74"/>
    </row>
    <row r="81" ht="12.75">
      <c r="D81" s="74"/>
    </row>
  </sheetData>
  <sheetProtection/>
  <mergeCells count="5">
    <mergeCell ref="B71:C71"/>
    <mergeCell ref="D71:E71"/>
    <mergeCell ref="A8:E8"/>
    <mergeCell ref="A9:E9"/>
    <mergeCell ref="A10:E10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451</v>
      </c>
      <c r="B1" s="4"/>
    </row>
    <row r="2" spans="1:2" ht="12.75">
      <c r="A2" s="4" t="s">
        <v>457</v>
      </c>
      <c r="B2" s="4"/>
    </row>
    <row r="3" spans="1:2" ht="12.75">
      <c r="A3" s="4" t="s">
        <v>330</v>
      </c>
      <c r="B3" s="4"/>
    </row>
    <row r="4" spans="1:2" ht="12.75">
      <c r="A4" s="108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452</v>
      </c>
      <c r="B6" s="4"/>
    </row>
    <row r="8" spans="1:5" ht="12.75">
      <c r="A8" s="303" t="s">
        <v>11</v>
      </c>
      <c r="B8" s="303"/>
      <c r="C8" s="303"/>
      <c r="D8" s="303"/>
      <c r="E8" s="303"/>
    </row>
    <row r="9" spans="1:5" ht="12.75">
      <c r="A9" s="303" t="s">
        <v>404</v>
      </c>
      <c r="B9" s="303"/>
      <c r="C9" s="303"/>
      <c r="D9" s="303"/>
      <c r="E9" s="303"/>
    </row>
    <row r="10" ht="12.75">
      <c r="E10" s="4" t="s">
        <v>9</v>
      </c>
    </row>
    <row r="11" spans="1:5" ht="22.5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43">
        <f>SUM(D14:D17)</f>
        <v>24960</v>
      </c>
      <c r="E13" s="43">
        <f>SUM(E14:E17)</f>
        <v>74451</v>
      </c>
    </row>
    <row r="14" spans="1:5" ht="12.75">
      <c r="A14" s="7">
        <v>2</v>
      </c>
      <c r="B14" s="2" t="s">
        <v>10</v>
      </c>
      <c r="C14" s="7">
        <v>302</v>
      </c>
      <c r="D14" s="29">
        <v>38664</v>
      </c>
      <c r="E14" s="29">
        <v>48187</v>
      </c>
    </row>
    <row r="15" spans="1:7" ht="12.75">
      <c r="A15" s="7">
        <v>3</v>
      </c>
      <c r="B15" s="2" t="s">
        <v>93</v>
      </c>
      <c r="C15" s="7">
        <v>303</v>
      </c>
      <c r="D15" s="29">
        <v>-17154</v>
      </c>
      <c r="E15" s="29">
        <v>832</v>
      </c>
      <c r="G15" s="35"/>
    </row>
    <row r="16" spans="1:5" ht="22.5">
      <c r="A16" s="7">
        <v>4</v>
      </c>
      <c r="B16" s="3" t="s">
        <v>94</v>
      </c>
      <c r="C16" s="7">
        <v>304</v>
      </c>
      <c r="D16" s="29">
        <v>3450</v>
      </c>
      <c r="E16" s="29">
        <v>25432</v>
      </c>
    </row>
    <row r="17" spans="1:5" ht="12.75">
      <c r="A17" s="7">
        <v>5</v>
      </c>
      <c r="B17" s="115" t="s">
        <v>406</v>
      </c>
      <c r="C17" s="7">
        <v>305</v>
      </c>
      <c r="D17" s="29">
        <v>0</v>
      </c>
      <c r="E17" s="29">
        <v>0</v>
      </c>
    </row>
    <row r="18" spans="1:5" ht="22.5">
      <c r="A18" s="7">
        <v>6</v>
      </c>
      <c r="B18" s="116" t="s">
        <v>407</v>
      </c>
      <c r="C18" s="7">
        <v>306</v>
      </c>
      <c r="D18" s="29"/>
      <c r="E18" s="29"/>
    </row>
    <row r="19" spans="1:8" ht="22.5">
      <c r="A19" s="7">
        <v>7</v>
      </c>
      <c r="B19" s="27" t="s">
        <v>408</v>
      </c>
      <c r="C19" s="7">
        <v>307</v>
      </c>
      <c r="D19" s="29">
        <f>D20-D21</f>
        <v>0</v>
      </c>
      <c r="E19" s="29">
        <f>E20-E21</f>
        <v>0</v>
      </c>
      <c r="G19" s="35"/>
      <c r="H19" s="35"/>
    </row>
    <row r="20" spans="1:5" ht="12.75">
      <c r="A20" s="7">
        <v>8</v>
      </c>
      <c r="B20" s="110" t="s">
        <v>409</v>
      </c>
      <c r="C20" s="7">
        <v>308</v>
      </c>
      <c r="D20" s="29">
        <v>0</v>
      </c>
      <c r="E20" s="29">
        <v>0</v>
      </c>
    </row>
    <row r="21" spans="1:5" ht="12.75">
      <c r="A21" s="7">
        <v>9</v>
      </c>
      <c r="B21" s="2" t="s">
        <v>95</v>
      </c>
      <c r="C21" s="7">
        <v>309</v>
      </c>
      <c r="D21" s="29">
        <v>0</v>
      </c>
      <c r="E21" s="29">
        <v>0</v>
      </c>
    </row>
    <row r="22" spans="1:5" ht="12.75">
      <c r="A22" s="7">
        <v>10</v>
      </c>
      <c r="B22" s="110" t="s">
        <v>410</v>
      </c>
      <c r="C22" s="7">
        <v>310</v>
      </c>
      <c r="D22" s="29"/>
      <c r="E22" s="29"/>
    </row>
    <row r="23" spans="1:5" ht="12.75">
      <c r="A23" s="7">
        <v>11</v>
      </c>
      <c r="B23" s="26" t="s">
        <v>411</v>
      </c>
      <c r="C23" s="7">
        <v>311</v>
      </c>
      <c r="D23" s="29">
        <f>D13+D20-D21</f>
        <v>24960</v>
      </c>
      <c r="E23" s="29">
        <f>E13+E20-E21</f>
        <v>74451</v>
      </c>
    </row>
    <row r="24" spans="1:5" ht="12.75">
      <c r="A24" s="7">
        <v>12</v>
      </c>
      <c r="B24" s="26" t="s">
        <v>96</v>
      </c>
      <c r="C24" s="7">
        <v>312</v>
      </c>
      <c r="D24" s="29"/>
      <c r="E24" s="29"/>
    </row>
    <row r="25" spans="1:8" ht="12.75">
      <c r="A25" s="7">
        <v>13</v>
      </c>
      <c r="B25" s="2" t="s">
        <v>97</v>
      </c>
      <c r="C25" s="7">
        <v>313</v>
      </c>
      <c r="D25" s="29">
        <f>'bilans stanja'!F54</f>
        <v>1736817</v>
      </c>
      <c r="E25" s="29">
        <v>1421621</v>
      </c>
      <c r="G25" s="35"/>
      <c r="H25" s="35"/>
    </row>
    <row r="26" spans="1:5" ht="12.75">
      <c r="A26" s="7">
        <v>14</v>
      </c>
      <c r="B26" s="2" t="s">
        <v>98</v>
      </c>
      <c r="C26" s="7">
        <v>314</v>
      </c>
      <c r="D26" s="29">
        <f>'bilans stanja'!E54</f>
        <v>1761775.68</v>
      </c>
      <c r="E26" s="29">
        <v>1496072</v>
      </c>
    </row>
    <row r="27" spans="1:5" ht="12.75">
      <c r="A27" s="7">
        <v>15</v>
      </c>
      <c r="B27" s="26" t="s">
        <v>99</v>
      </c>
      <c r="C27" s="7">
        <v>315</v>
      </c>
      <c r="D27" s="29"/>
      <c r="E27" s="29"/>
    </row>
    <row r="28" spans="1:5" ht="12.75">
      <c r="A28" s="7">
        <v>16</v>
      </c>
      <c r="B28" s="2" t="s">
        <v>103</v>
      </c>
      <c r="C28" s="7">
        <v>316</v>
      </c>
      <c r="D28" s="29">
        <v>2548232</v>
      </c>
      <c r="E28" s="29">
        <v>2248232</v>
      </c>
    </row>
    <row r="29" spans="1:5" ht="12.75">
      <c r="A29" s="7">
        <v>17</v>
      </c>
      <c r="B29" s="2" t="s">
        <v>100</v>
      </c>
      <c r="C29" s="7">
        <v>317</v>
      </c>
      <c r="D29" s="29"/>
      <c r="E29" s="29"/>
    </row>
    <row r="30" spans="1:5" ht="12.75">
      <c r="A30" s="7">
        <v>18</v>
      </c>
      <c r="B30" s="2" t="s">
        <v>101</v>
      </c>
      <c r="C30" s="7">
        <v>318</v>
      </c>
      <c r="D30" s="29"/>
      <c r="E30" s="29"/>
    </row>
    <row r="31" spans="1:5" ht="12.75">
      <c r="A31" s="7">
        <v>19</v>
      </c>
      <c r="B31" s="3" t="s">
        <v>102</v>
      </c>
      <c r="C31" s="7">
        <v>319</v>
      </c>
      <c r="D31" s="29">
        <v>2548232</v>
      </c>
      <c r="E31" s="29">
        <v>2248232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10" ht="36" customHeight="1">
      <c r="A34" s="70" t="s">
        <v>164</v>
      </c>
      <c r="B34" s="305" t="s">
        <v>165</v>
      </c>
      <c r="C34" s="305"/>
      <c r="D34" s="306" t="s">
        <v>372</v>
      </c>
      <c r="E34" s="307"/>
      <c r="F34" s="4"/>
      <c r="G34" s="4"/>
      <c r="H34" s="4"/>
      <c r="I34" s="4"/>
      <c r="J34" s="4"/>
    </row>
    <row r="35" spans="1:10" ht="12.75">
      <c r="A35" s="108" t="s">
        <v>405</v>
      </c>
      <c r="F35" s="4"/>
      <c r="G35" s="4"/>
      <c r="H35" s="4"/>
      <c r="I35" s="4"/>
      <c r="J35" s="4"/>
    </row>
    <row r="36" spans="2:10" ht="12.75">
      <c r="B36" s="54"/>
      <c r="D36" s="55"/>
      <c r="E36" s="56"/>
      <c r="F36" s="4"/>
      <c r="G36" s="4"/>
      <c r="H36" s="4"/>
      <c r="I36" s="4"/>
      <c r="J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2" ht="12.75">
      <c r="A1" s="4" t="s">
        <v>451</v>
      </c>
      <c r="B1" s="4"/>
    </row>
    <row r="2" spans="1:2" ht="12.75">
      <c r="A2" s="4" t="s">
        <v>457</v>
      </c>
      <c r="B2" s="4"/>
    </row>
    <row r="3" spans="1:2" ht="12.75">
      <c r="A3" s="4" t="s">
        <v>330</v>
      </c>
      <c r="B3" s="4"/>
    </row>
    <row r="4" spans="1:2" ht="12.75">
      <c r="A4" s="108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452</v>
      </c>
      <c r="B6" s="4"/>
    </row>
    <row r="8" spans="1:5" ht="12.75">
      <c r="A8" s="303" t="s">
        <v>13</v>
      </c>
      <c r="B8" s="303"/>
      <c r="C8" s="303"/>
      <c r="D8" s="303"/>
      <c r="E8" s="303"/>
    </row>
    <row r="9" spans="1:5" ht="12.75">
      <c r="A9" s="304" t="s">
        <v>412</v>
      </c>
      <c r="B9" s="304"/>
      <c r="C9" s="304"/>
      <c r="D9" s="304"/>
      <c r="E9" s="304"/>
    </row>
    <row r="10" spans="1:5" ht="12.75">
      <c r="A10" s="311" t="s">
        <v>413</v>
      </c>
      <c r="B10" s="311"/>
      <c r="C10" s="311"/>
      <c r="D10" s="311"/>
      <c r="E10" s="311"/>
    </row>
    <row r="11" ht="12.75">
      <c r="E11" s="4"/>
    </row>
    <row r="12" spans="1:5" ht="12.75" customHeight="1">
      <c r="A12" s="310"/>
      <c r="B12" s="309" t="s">
        <v>104</v>
      </c>
      <c r="C12" s="314" t="s">
        <v>1</v>
      </c>
      <c r="D12" s="312" t="s">
        <v>105</v>
      </c>
      <c r="E12" s="313"/>
    </row>
    <row r="13" spans="1:5" ht="22.5">
      <c r="A13" s="310"/>
      <c r="B13" s="309"/>
      <c r="C13" s="315"/>
      <c r="D13" s="81" t="s">
        <v>2</v>
      </c>
      <c r="E13" s="81" t="s">
        <v>3</v>
      </c>
    </row>
    <row r="14" spans="1:5" ht="12.75">
      <c r="A14" s="64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4"/>
      <c r="B15" s="48" t="s">
        <v>416</v>
      </c>
      <c r="C15" s="7">
        <v>401</v>
      </c>
      <c r="D15" s="43">
        <f>SUM(D16:D20)</f>
        <v>62846</v>
      </c>
      <c r="E15" s="43">
        <f>SUM(E16:E20)</f>
        <v>42607</v>
      </c>
    </row>
    <row r="16" spans="1:5" ht="12.75">
      <c r="A16" s="64"/>
      <c r="B16" s="3" t="s">
        <v>14</v>
      </c>
      <c r="C16" s="7">
        <v>402</v>
      </c>
      <c r="D16" s="67"/>
      <c r="E16" s="67"/>
    </row>
    <row r="17" spans="1:5" ht="12.75">
      <c r="A17" s="64"/>
      <c r="B17" s="3" t="s">
        <v>414</v>
      </c>
      <c r="C17" s="7">
        <v>403</v>
      </c>
      <c r="D17" s="53">
        <v>3880</v>
      </c>
      <c r="E17" s="53">
        <v>14671</v>
      </c>
    </row>
    <row r="18" spans="1:5" ht="12.75">
      <c r="A18" s="64"/>
      <c r="B18" s="3" t="s">
        <v>15</v>
      </c>
      <c r="C18" s="7">
        <v>404</v>
      </c>
      <c r="D18" s="53">
        <v>29850</v>
      </c>
      <c r="E18" s="53">
        <v>15075</v>
      </c>
    </row>
    <row r="19" spans="1:5" ht="12.75">
      <c r="A19" s="64"/>
      <c r="B19" s="63" t="s">
        <v>16</v>
      </c>
      <c r="C19" s="7">
        <v>405</v>
      </c>
      <c r="D19" s="53"/>
      <c r="E19" s="53"/>
    </row>
    <row r="20" spans="1:5" ht="12.75">
      <c r="A20" s="64"/>
      <c r="B20" s="3" t="s">
        <v>17</v>
      </c>
      <c r="C20" s="7">
        <v>406</v>
      </c>
      <c r="D20" s="53">
        <v>29116</v>
      </c>
      <c r="E20" s="53">
        <v>12861</v>
      </c>
    </row>
    <row r="21" spans="1:5" ht="22.5">
      <c r="A21" s="64"/>
      <c r="B21" s="77" t="s">
        <v>415</v>
      </c>
      <c r="C21" s="78">
        <v>407</v>
      </c>
      <c r="D21" s="79">
        <f>SUM(D22:D32)</f>
        <v>200387</v>
      </c>
      <c r="E21" s="79">
        <f>SUM(E22:E32)</f>
        <v>39528</v>
      </c>
    </row>
    <row r="22" spans="1:5" ht="12.75">
      <c r="A22" s="64"/>
      <c r="B22" s="3" t="s">
        <v>18</v>
      </c>
      <c r="C22" s="7">
        <v>408</v>
      </c>
      <c r="D22" s="53">
        <v>174150</v>
      </c>
      <c r="E22" s="53">
        <v>27513</v>
      </c>
    </row>
    <row r="23" spans="1:5" ht="12.75">
      <c r="A23" s="64"/>
      <c r="B23" s="3" t="s">
        <v>19</v>
      </c>
      <c r="C23" s="7">
        <v>409</v>
      </c>
      <c r="D23" s="53"/>
      <c r="E23" s="53"/>
    </row>
    <row r="24" spans="1:5" ht="12.75">
      <c r="A24" s="64"/>
      <c r="B24" s="3" t="s">
        <v>20</v>
      </c>
      <c r="C24" s="7">
        <v>410</v>
      </c>
      <c r="D24" s="53"/>
      <c r="E24" s="53"/>
    </row>
    <row r="25" spans="1:5" ht="12.75">
      <c r="A25" s="64"/>
      <c r="B25" s="3" t="s">
        <v>21</v>
      </c>
      <c r="C25" s="7">
        <v>411</v>
      </c>
      <c r="D25" s="53"/>
      <c r="E25" s="53"/>
    </row>
    <row r="26" spans="1:5" ht="12.75">
      <c r="A26" s="64"/>
      <c r="B26" s="3" t="s">
        <v>22</v>
      </c>
      <c r="C26" s="7">
        <v>412</v>
      </c>
      <c r="D26" s="53"/>
      <c r="E26" s="53"/>
    </row>
    <row r="27" spans="1:5" ht="12.75">
      <c r="A27" s="64"/>
      <c r="B27" s="3" t="s">
        <v>23</v>
      </c>
      <c r="C27" s="7">
        <v>413</v>
      </c>
      <c r="D27" s="53">
        <v>450</v>
      </c>
      <c r="E27" s="53">
        <v>96</v>
      </c>
    </row>
    <row r="28" spans="1:5" ht="12.75">
      <c r="A28" s="64"/>
      <c r="B28" s="3" t="s">
        <v>24</v>
      </c>
      <c r="C28" s="7">
        <v>414</v>
      </c>
      <c r="D28" s="53"/>
      <c r="E28" s="53"/>
    </row>
    <row r="29" spans="1:5" ht="12.75">
      <c r="A29" s="64"/>
      <c r="B29" s="3" t="s">
        <v>25</v>
      </c>
      <c r="C29" s="7">
        <v>415</v>
      </c>
      <c r="D29" s="53">
        <v>1205</v>
      </c>
      <c r="E29" s="53">
        <v>1633</v>
      </c>
    </row>
    <row r="30" spans="1:5" ht="12.75">
      <c r="A30" s="64"/>
      <c r="B30" s="3" t="s">
        <v>26</v>
      </c>
      <c r="C30" s="66">
        <v>416</v>
      </c>
      <c r="D30" s="53">
        <v>24582</v>
      </c>
      <c r="E30" s="53">
        <v>10286</v>
      </c>
    </row>
    <row r="31" spans="1:5" ht="12.75">
      <c r="A31" s="64"/>
      <c r="B31" s="3" t="s">
        <v>27</v>
      </c>
      <c r="C31" s="7">
        <v>417</v>
      </c>
      <c r="D31" s="53"/>
      <c r="E31" s="53"/>
    </row>
    <row r="32" spans="1:5" ht="12.75">
      <c r="A32" s="64"/>
      <c r="B32" s="3" t="s">
        <v>28</v>
      </c>
      <c r="C32" s="7">
        <v>418</v>
      </c>
      <c r="D32" s="53"/>
      <c r="E32" s="53"/>
    </row>
    <row r="33" spans="1:5" ht="13.5" customHeight="1">
      <c r="A33" s="64"/>
      <c r="B33" s="80" t="s">
        <v>417</v>
      </c>
      <c r="C33" s="78">
        <v>419</v>
      </c>
      <c r="D33" s="79"/>
      <c r="E33" s="79">
        <f>E15-E21</f>
        <v>3079</v>
      </c>
    </row>
    <row r="34" spans="1:5" ht="14.25" customHeight="1">
      <c r="A34" s="64"/>
      <c r="B34" s="80" t="s">
        <v>418</v>
      </c>
      <c r="C34" s="78">
        <v>420</v>
      </c>
      <c r="D34" s="79">
        <f>D21-D15</f>
        <v>137541</v>
      </c>
      <c r="E34" s="79">
        <v>0</v>
      </c>
    </row>
    <row r="35" spans="1:5" ht="22.5">
      <c r="A35" s="64"/>
      <c r="B35" s="80" t="s">
        <v>419</v>
      </c>
      <c r="C35" s="7">
        <v>421</v>
      </c>
      <c r="D35" s="45">
        <f>D36+D37</f>
        <v>0</v>
      </c>
      <c r="E35" s="45">
        <f>E36+E37</f>
        <v>0</v>
      </c>
    </row>
    <row r="36" spans="1:5" ht="12.75">
      <c r="A36" s="64"/>
      <c r="B36" s="3" t="s">
        <v>420</v>
      </c>
      <c r="C36" s="7">
        <v>422</v>
      </c>
      <c r="D36" s="53"/>
      <c r="E36" s="53"/>
    </row>
    <row r="37" spans="1:5" ht="12.75">
      <c r="A37" s="64"/>
      <c r="B37" s="3" t="s">
        <v>421</v>
      </c>
      <c r="C37" s="7">
        <v>423</v>
      </c>
      <c r="D37" s="67"/>
      <c r="E37" s="67"/>
    </row>
    <row r="38" spans="1:5" ht="12.75">
      <c r="A38" s="64"/>
      <c r="B38" s="59" t="s">
        <v>422</v>
      </c>
      <c r="C38" s="7">
        <v>424</v>
      </c>
      <c r="D38" s="68">
        <f>SUM(D39:D42)</f>
        <v>0</v>
      </c>
      <c r="E38" s="68">
        <f>SUM(E39:E42)</f>
        <v>0</v>
      </c>
    </row>
    <row r="39" spans="1:5" ht="12.75">
      <c r="A39" s="64"/>
      <c r="B39" s="3" t="s">
        <v>423</v>
      </c>
      <c r="C39" s="66">
        <v>425</v>
      </c>
      <c r="D39" s="53"/>
      <c r="E39" s="53"/>
    </row>
    <row r="40" spans="1:5" ht="12.75">
      <c r="A40" s="64"/>
      <c r="B40" s="3" t="s">
        <v>29</v>
      </c>
      <c r="C40" s="7">
        <v>426</v>
      </c>
      <c r="D40" s="53"/>
      <c r="E40" s="53"/>
    </row>
    <row r="41" spans="1:5" ht="12.75">
      <c r="A41" s="64"/>
      <c r="B41" s="63" t="s">
        <v>424</v>
      </c>
      <c r="C41" s="7">
        <v>427</v>
      </c>
      <c r="D41" s="53"/>
      <c r="E41" s="53"/>
    </row>
    <row r="42" spans="1:5" ht="12.75">
      <c r="A42" s="64"/>
      <c r="B42" s="3" t="s">
        <v>425</v>
      </c>
      <c r="C42" s="7">
        <v>428</v>
      </c>
      <c r="D42" s="53"/>
      <c r="E42" s="53"/>
    </row>
    <row r="43" spans="1:5" ht="12.75">
      <c r="A43" s="64"/>
      <c r="B43" s="59" t="s">
        <v>426</v>
      </c>
      <c r="C43" s="7">
        <v>429</v>
      </c>
      <c r="D43" s="53">
        <f>D35-D38</f>
        <v>0</v>
      </c>
      <c r="E43" s="53">
        <f>E35-E38</f>
        <v>0</v>
      </c>
    </row>
    <row r="44" spans="1:5" ht="12.75">
      <c r="A44" s="64"/>
      <c r="B44" s="59" t="s">
        <v>427</v>
      </c>
      <c r="C44" s="7">
        <v>430</v>
      </c>
      <c r="D44" s="53">
        <f>D38-D35</f>
        <v>0</v>
      </c>
      <c r="E44" s="53">
        <f>E38-E35</f>
        <v>0</v>
      </c>
    </row>
    <row r="45" spans="1:5" ht="12.75">
      <c r="A45" s="64"/>
      <c r="B45" s="48" t="s">
        <v>30</v>
      </c>
      <c r="C45" s="7">
        <v>431</v>
      </c>
      <c r="D45" s="67">
        <f>D15+D35</f>
        <v>62846</v>
      </c>
      <c r="E45" s="67">
        <f>E15+E35</f>
        <v>42607</v>
      </c>
    </row>
    <row r="46" spans="1:5" ht="12.75">
      <c r="A46" s="64"/>
      <c r="B46" s="48" t="s">
        <v>31</v>
      </c>
      <c r="C46" s="7">
        <v>432</v>
      </c>
      <c r="D46" s="67">
        <f>D21+D38</f>
        <v>200387</v>
      </c>
      <c r="E46" s="67">
        <f>E21+E38</f>
        <v>39528</v>
      </c>
    </row>
    <row r="47" spans="1:5" ht="12.75">
      <c r="A47" s="64"/>
      <c r="B47" s="48" t="s">
        <v>32</v>
      </c>
      <c r="C47" s="7">
        <v>433</v>
      </c>
      <c r="D47" s="67"/>
      <c r="E47" s="67">
        <f>E45-E46</f>
        <v>3079</v>
      </c>
    </row>
    <row r="48" spans="1:5" ht="12.75">
      <c r="A48" s="64"/>
      <c r="B48" s="48" t="s">
        <v>33</v>
      </c>
      <c r="C48" s="66">
        <v>434</v>
      </c>
      <c r="D48" s="67">
        <f>D46-D45</f>
        <v>137541</v>
      </c>
      <c r="E48" s="67">
        <v>0</v>
      </c>
    </row>
    <row r="49" spans="1:5" ht="12.75">
      <c r="A49" s="64"/>
      <c r="B49" s="80" t="s">
        <v>34</v>
      </c>
      <c r="C49" s="7">
        <v>435</v>
      </c>
      <c r="D49" s="67">
        <v>279759</v>
      </c>
      <c r="E49" s="67">
        <v>9171</v>
      </c>
    </row>
    <row r="50" spans="1:5" ht="22.5">
      <c r="A50" s="64"/>
      <c r="B50" s="27" t="s">
        <v>35</v>
      </c>
      <c r="C50" s="7">
        <v>436</v>
      </c>
      <c r="D50" s="67"/>
      <c r="E50" s="67"/>
    </row>
    <row r="51" spans="2:5" ht="22.5">
      <c r="B51" s="65" t="s">
        <v>36</v>
      </c>
      <c r="C51" s="7">
        <v>437</v>
      </c>
      <c r="D51" s="51"/>
      <c r="E51" s="51"/>
    </row>
    <row r="52" spans="2:8" ht="22.5">
      <c r="B52" s="48" t="s">
        <v>37</v>
      </c>
      <c r="C52" s="7">
        <v>438</v>
      </c>
      <c r="D52" s="29">
        <f>SUM(D49+D47-D48+D50-D51)</f>
        <v>142218</v>
      </c>
      <c r="E52" s="29">
        <f>SUM(E49+E47-E48+E50-E51)</f>
        <v>12250</v>
      </c>
      <c r="H52" s="35"/>
    </row>
    <row r="53" ht="12.75">
      <c r="B53" s="4"/>
    </row>
    <row r="54" spans="5:9" ht="12.75">
      <c r="E54" s="50"/>
      <c r="F54" s="4"/>
      <c r="G54" s="4"/>
      <c r="H54" s="4"/>
      <c r="I54" s="4"/>
    </row>
    <row r="55" spans="1:9" ht="33.75" customHeight="1">
      <c r="A55" s="4"/>
      <c r="B55" s="308" t="s">
        <v>222</v>
      </c>
      <c r="C55" s="308"/>
      <c r="D55" s="307" t="s">
        <v>372</v>
      </c>
      <c r="E55" s="307"/>
      <c r="F55" s="4"/>
      <c r="G55" s="4"/>
      <c r="H55" s="4"/>
      <c r="I55" s="4"/>
    </row>
    <row r="56" spans="1:9" ht="12.75">
      <c r="A56" s="4"/>
      <c r="B56" s="108" t="s">
        <v>405</v>
      </c>
      <c r="F56" s="4"/>
      <c r="G56" s="4"/>
      <c r="H56" s="4"/>
      <c r="I56" s="4"/>
    </row>
    <row r="57" spans="3:9" ht="12.75">
      <c r="C57" s="108" t="s">
        <v>223</v>
      </c>
      <c r="D57" s="55"/>
      <c r="E57" s="56"/>
      <c r="F57" s="4"/>
      <c r="G57" s="4"/>
      <c r="H57" s="4"/>
      <c r="I57" s="4"/>
    </row>
    <row r="58" spans="4:9" ht="12.75">
      <c r="D58" s="49"/>
      <c r="E58" s="50"/>
      <c r="F58" s="4"/>
      <c r="G58" s="4"/>
      <c r="H58" s="4"/>
      <c r="I58" s="4"/>
    </row>
  </sheetData>
  <sheetProtection/>
  <mergeCells count="9">
    <mergeCell ref="B55:C55"/>
    <mergeCell ref="D55:E55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451</v>
      </c>
      <c r="B1" s="4"/>
    </row>
    <row r="2" spans="1:2" ht="12.75">
      <c r="A2" s="4" t="s">
        <v>457</v>
      </c>
      <c r="B2" s="4"/>
    </row>
    <row r="3" spans="1:2" ht="12.75">
      <c r="A3" s="4" t="s">
        <v>330</v>
      </c>
      <c r="B3" s="4"/>
    </row>
    <row r="4" spans="1:2" ht="12.75">
      <c r="A4" s="108" t="s">
        <v>331</v>
      </c>
      <c r="B4" s="4"/>
    </row>
    <row r="5" spans="1:2" ht="12.75">
      <c r="A5" s="4" t="s">
        <v>332</v>
      </c>
      <c r="B5" s="4"/>
    </row>
    <row r="6" spans="1:2" ht="12.75">
      <c r="A6" s="4" t="s">
        <v>452</v>
      </c>
      <c r="B6" s="4"/>
    </row>
    <row r="8" spans="1:5" ht="12.75">
      <c r="A8" s="303" t="s">
        <v>428</v>
      </c>
      <c r="B8" s="303"/>
      <c r="C8" s="303"/>
      <c r="D8" s="303"/>
      <c r="E8" s="303"/>
    </row>
    <row r="9" spans="1:5" ht="12.75">
      <c r="A9" s="303" t="s">
        <v>429</v>
      </c>
      <c r="B9" s="303"/>
      <c r="C9" s="303"/>
      <c r="D9" s="303"/>
      <c r="E9" s="303"/>
    </row>
    <row r="10" spans="2:4" ht="12.75">
      <c r="B10" s="316"/>
      <c r="C10" s="316"/>
      <c r="D10" s="316"/>
    </row>
    <row r="11" ht="12.75">
      <c r="E11" s="4" t="s">
        <v>9</v>
      </c>
    </row>
    <row r="12" spans="1:5" ht="22.5">
      <c r="A12" s="6" t="s">
        <v>92</v>
      </c>
      <c r="B12" s="6" t="s">
        <v>106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108</v>
      </c>
      <c r="C14" s="7">
        <v>501</v>
      </c>
      <c r="D14" s="25"/>
      <c r="E14" s="76"/>
    </row>
    <row r="15" spans="1:5" ht="12.75">
      <c r="A15" s="7">
        <v>1</v>
      </c>
      <c r="B15" s="2" t="s">
        <v>109</v>
      </c>
      <c r="C15" s="7">
        <v>502</v>
      </c>
      <c r="D15" s="29">
        <f>'izvj. o promjenama neto imovine'!D25</f>
        <v>1736817</v>
      </c>
      <c r="E15" s="29">
        <f>'izvj. o promjenama neto imovine'!E25</f>
        <v>1421621</v>
      </c>
    </row>
    <row r="16" spans="1:5" ht="12.75">
      <c r="A16" s="7">
        <v>2</v>
      </c>
      <c r="B16" s="2" t="s">
        <v>103</v>
      </c>
      <c r="C16" s="7">
        <v>503</v>
      </c>
      <c r="D16" s="29">
        <v>2548232</v>
      </c>
      <c r="E16" s="29">
        <v>2248232</v>
      </c>
    </row>
    <row r="17" spans="1:5" ht="17.25" customHeight="1">
      <c r="A17" s="7">
        <v>3</v>
      </c>
      <c r="B17" s="3" t="s">
        <v>110</v>
      </c>
      <c r="C17" s="7">
        <v>504</v>
      </c>
      <c r="D17" s="24">
        <f>D15/D16</f>
        <v>0.6815772661201963</v>
      </c>
      <c r="E17" s="24">
        <f>E15/E16</f>
        <v>0.6323284251803195</v>
      </c>
    </row>
    <row r="18" spans="1:5" ht="12.75">
      <c r="A18" s="69" t="s">
        <v>4</v>
      </c>
      <c r="B18" s="26" t="s">
        <v>111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112</v>
      </c>
      <c r="C19" s="7">
        <v>506</v>
      </c>
      <c r="D19" s="29">
        <f>'izvj. o promjenama neto imovine'!D26</f>
        <v>1761775.68</v>
      </c>
      <c r="E19" s="29">
        <v>1496072</v>
      </c>
    </row>
    <row r="20" spans="1:5" ht="12.75">
      <c r="A20" s="8">
        <v>2</v>
      </c>
      <c r="B20" s="10" t="s">
        <v>102</v>
      </c>
      <c r="C20" s="7">
        <v>507</v>
      </c>
      <c r="D20" s="29">
        <v>2548232</v>
      </c>
      <c r="E20" s="29">
        <v>2248232</v>
      </c>
    </row>
    <row r="21" spans="1:5" ht="12.75">
      <c r="A21" s="8">
        <v>3</v>
      </c>
      <c r="B21" s="2" t="s">
        <v>113</v>
      </c>
      <c r="C21" s="7">
        <v>508</v>
      </c>
      <c r="D21" s="24">
        <f>D19/D20</f>
        <v>0.6913717746264861</v>
      </c>
      <c r="E21" s="24">
        <f>E19/E20</f>
        <v>0.6654437798234346</v>
      </c>
    </row>
    <row r="22" spans="1:5" ht="12.75">
      <c r="A22" s="69" t="s">
        <v>107</v>
      </c>
      <c r="B22" s="26" t="s">
        <v>114</v>
      </c>
      <c r="C22" s="7">
        <v>509</v>
      </c>
      <c r="D22" s="29"/>
      <c r="E22" s="29"/>
    </row>
    <row r="23" spans="1:5" ht="12.75">
      <c r="A23" s="8">
        <v>1</v>
      </c>
      <c r="B23" s="2" t="s">
        <v>115</v>
      </c>
      <c r="C23" s="7">
        <v>510</v>
      </c>
      <c r="D23" s="24">
        <f>853369/24547343</f>
        <v>0.034764210529832085</v>
      </c>
      <c r="E23" s="24">
        <v>0.01</v>
      </c>
    </row>
    <row r="24" spans="1:5" ht="12.75">
      <c r="A24" s="8">
        <v>2</v>
      </c>
      <c r="B24" s="2" t="s">
        <v>116</v>
      </c>
      <c r="C24" s="7">
        <v>511</v>
      </c>
      <c r="D24" s="24">
        <v>0.02</v>
      </c>
      <c r="E24" s="24">
        <v>0.03</v>
      </c>
    </row>
    <row r="25" spans="1:5" ht="12.75">
      <c r="A25" s="8">
        <v>3</v>
      </c>
      <c r="B25" s="2" t="s">
        <v>117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118</v>
      </c>
      <c r="C26" s="7">
        <v>513</v>
      </c>
      <c r="D26" s="24">
        <v>2.19</v>
      </c>
      <c r="E26" s="24">
        <v>3.3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164</v>
      </c>
      <c r="B28" s="305" t="s">
        <v>165</v>
      </c>
      <c r="C28" s="305"/>
      <c r="D28" s="306" t="s">
        <v>372</v>
      </c>
      <c r="E28" s="307"/>
      <c r="F28" s="4"/>
      <c r="G28" s="4"/>
      <c r="H28" s="4"/>
      <c r="I28" s="4"/>
      <c r="J28" s="4"/>
    </row>
    <row r="29" spans="1:10" ht="12.75">
      <c r="A29" s="4" t="s">
        <v>455</v>
      </c>
      <c r="F29" s="4"/>
      <c r="G29" s="4"/>
      <c r="H29" s="4"/>
      <c r="I29" s="4"/>
      <c r="J29" s="4"/>
    </row>
    <row r="30" spans="2:10" ht="12.75">
      <c r="B30" s="15"/>
      <c r="D30" s="55"/>
      <c r="E30" s="56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16"/>
      <c r="E49" s="31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451</v>
      </c>
      <c r="B1" s="4"/>
    </row>
    <row r="2" spans="1:2" ht="12.75">
      <c r="A2" s="4" t="s">
        <v>457</v>
      </c>
      <c r="B2" s="4"/>
    </row>
    <row r="3" spans="1:2" ht="12.75">
      <c r="A3" s="4" t="s">
        <v>330</v>
      </c>
      <c r="B3" s="4"/>
    </row>
    <row r="4" spans="1:2" ht="12.75">
      <c r="A4" s="108" t="s">
        <v>331</v>
      </c>
      <c r="B4" s="4"/>
    </row>
    <row r="5" spans="1:2" ht="12.75">
      <c r="A5" s="4" t="s">
        <v>332</v>
      </c>
      <c r="B5" s="4"/>
    </row>
    <row r="6" spans="1:2" ht="12" customHeight="1">
      <c r="A6" s="4" t="s">
        <v>452</v>
      </c>
      <c r="B6" s="4"/>
    </row>
    <row r="7" spans="1:2" ht="12.75">
      <c r="A7" s="4"/>
      <c r="B7" s="4"/>
    </row>
    <row r="8" spans="1:7" ht="12.75">
      <c r="A8" s="303" t="s">
        <v>42</v>
      </c>
      <c r="B8" s="303"/>
      <c r="C8" s="303"/>
      <c r="D8" s="303"/>
      <c r="E8" s="18"/>
      <c r="F8" s="18"/>
      <c r="G8" s="18"/>
    </row>
    <row r="9" spans="1:7" ht="12.75">
      <c r="A9" s="109" t="s">
        <v>430</v>
      </c>
      <c r="B9" s="109"/>
      <c r="C9" s="109"/>
      <c r="D9" s="109"/>
      <c r="E9" s="18"/>
      <c r="F9" s="18"/>
      <c r="G9" s="18"/>
    </row>
    <row r="10" spans="1:4" ht="12.75">
      <c r="A10" s="317" t="s">
        <v>333</v>
      </c>
      <c r="B10" s="317"/>
      <c r="C10" s="317"/>
      <c r="D10" s="317"/>
    </row>
    <row r="12" spans="1:4" ht="36.75" customHeight="1">
      <c r="A12" s="6" t="s">
        <v>92</v>
      </c>
      <c r="B12" s="6" t="s">
        <v>104</v>
      </c>
      <c r="C12" s="6" t="s">
        <v>121</v>
      </c>
      <c r="D12" s="6" t="s">
        <v>128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130</v>
      </c>
      <c r="C14" s="31">
        <v>337663</v>
      </c>
      <c r="D14" s="30">
        <v>19.0563</v>
      </c>
    </row>
    <row r="15" spans="1:4" ht="12.75">
      <c r="A15" s="8">
        <v>2</v>
      </c>
      <c r="B15" s="2" t="s">
        <v>131</v>
      </c>
      <c r="C15" s="31">
        <v>666153</v>
      </c>
      <c r="D15" s="30">
        <v>37.595</v>
      </c>
    </row>
    <row r="16" spans="1:4" ht="12.75">
      <c r="A16" s="8">
        <v>3</v>
      </c>
      <c r="B16" s="2" t="s">
        <v>123</v>
      </c>
      <c r="C16" s="31"/>
      <c r="D16" s="30">
        <v>0</v>
      </c>
    </row>
    <row r="17" spans="1:4" ht="12.75">
      <c r="A17" s="8">
        <v>4</v>
      </c>
      <c r="B17" s="2" t="s">
        <v>6</v>
      </c>
      <c r="C17" s="31">
        <v>570000</v>
      </c>
      <c r="D17" s="30">
        <f>SUM(C17/C20)*100</f>
        <v>32.16849519165651</v>
      </c>
    </row>
    <row r="18" spans="1:4" ht="12.75">
      <c r="A18" s="8">
        <v>5</v>
      </c>
      <c r="B18" s="2" t="s">
        <v>132</v>
      </c>
      <c r="C18" s="31">
        <v>142218</v>
      </c>
      <c r="D18" s="30">
        <v>8.0262</v>
      </c>
    </row>
    <row r="19" spans="1:4" ht="12.75">
      <c r="A19" s="8">
        <v>6</v>
      </c>
      <c r="B19" s="110" t="s">
        <v>431</v>
      </c>
      <c r="C19" s="31">
        <v>55886</v>
      </c>
      <c r="D19" s="30">
        <v>3.154</v>
      </c>
    </row>
    <row r="20" spans="1:4" ht="12.75">
      <c r="A20" s="1"/>
      <c r="B20" s="2" t="s">
        <v>129</v>
      </c>
      <c r="C20" s="31">
        <f>SUM(C14:C19)</f>
        <v>1771920</v>
      </c>
      <c r="D20" s="30">
        <f>SUM(D14:D19)</f>
        <v>99.99999519165651</v>
      </c>
    </row>
    <row r="22" ht="12.75">
      <c r="B22" s="4"/>
    </row>
    <row r="23" spans="1:10" ht="26.25" customHeight="1">
      <c r="A23" s="4" t="s">
        <v>164</v>
      </c>
      <c r="B23" s="305" t="s">
        <v>224</v>
      </c>
      <c r="C23" s="305"/>
      <c r="D23" s="306" t="s">
        <v>372</v>
      </c>
      <c r="E23" s="307"/>
      <c r="F23" s="4"/>
      <c r="G23" s="4"/>
      <c r="H23" s="4"/>
      <c r="I23" s="4"/>
      <c r="J23" s="4"/>
    </row>
    <row r="24" spans="1:10" ht="12.75">
      <c r="A24" s="108" t="s">
        <v>454</v>
      </c>
      <c r="F24" s="4"/>
      <c r="G24" s="4"/>
      <c r="H24" s="4"/>
      <c r="I24" s="4"/>
      <c r="J24" s="4"/>
    </row>
    <row r="25" spans="3:10" ht="12.75">
      <c r="C25" s="71"/>
      <c r="D25" s="55"/>
      <c r="E25" s="56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451</v>
      </c>
      <c r="B1" s="4"/>
    </row>
    <row r="2" spans="1:2" ht="12.75">
      <c r="A2" s="4" t="s">
        <v>457</v>
      </c>
      <c r="B2" s="4"/>
    </row>
    <row r="3" spans="1:2" ht="12.75">
      <c r="A3" s="4" t="s">
        <v>330</v>
      </c>
      <c r="B3" s="4"/>
    </row>
    <row r="4" spans="1:2" ht="12.75">
      <c r="A4" s="108" t="s">
        <v>331</v>
      </c>
      <c r="B4" s="4"/>
    </row>
    <row r="5" spans="1:7" ht="12.75">
      <c r="A5" s="4" t="s">
        <v>332</v>
      </c>
      <c r="B5" s="4"/>
      <c r="G5" s="82"/>
    </row>
    <row r="6" spans="1:7" ht="12.75">
      <c r="A6" s="4" t="s">
        <v>452</v>
      </c>
      <c r="B6" s="4"/>
      <c r="G6" s="82"/>
    </row>
    <row r="7" spans="1:2" ht="12.75">
      <c r="A7" s="4"/>
      <c r="B7" s="4"/>
    </row>
    <row r="8" spans="1:2" ht="12.75">
      <c r="A8" s="82"/>
      <c r="B8" s="82"/>
    </row>
    <row r="9" spans="1:8" ht="12.75">
      <c r="A9" s="317" t="s">
        <v>45</v>
      </c>
      <c r="B9" s="317"/>
      <c r="C9" s="317"/>
      <c r="D9" s="317"/>
      <c r="E9" s="317"/>
      <c r="F9" s="317"/>
      <c r="G9" s="317"/>
      <c r="H9" s="317"/>
    </row>
    <row r="10" spans="1:8" ht="12.75">
      <c r="A10" s="317" t="s">
        <v>333</v>
      </c>
      <c r="B10" s="317"/>
      <c r="C10" s="317"/>
      <c r="D10" s="317"/>
      <c r="E10" s="317"/>
      <c r="F10" s="317"/>
      <c r="G10" s="317"/>
      <c r="H10" s="317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ht="12.75">
      <c r="A12" s="41" t="s">
        <v>433</v>
      </c>
    </row>
    <row r="13" spans="1:8" s="18" customFormat="1" ht="45" customHeight="1">
      <c r="A13" s="83" t="s">
        <v>135</v>
      </c>
      <c r="B13" s="318" t="s">
        <v>46</v>
      </c>
      <c r="C13" s="319"/>
      <c r="D13" s="320"/>
      <c r="E13" s="83" t="s">
        <v>136</v>
      </c>
      <c r="F13" s="83" t="s">
        <v>120</v>
      </c>
      <c r="G13" s="84" t="s">
        <v>137</v>
      </c>
      <c r="H13" s="83" t="s">
        <v>47</v>
      </c>
    </row>
    <row r="14" spans="1:8" ht="12.75">
      <c r="A14" s="85">
        <v>1</v>
      </c>
      <c r="B14" s="330">
        <v>2</v>
      </c>
      <c r="C14" s="331"/>
      <c r="D14" s="332"/>
      <c r="E14" s="85">
        <v>3</v>
      </c>
      <c r="F14" s="85">
        <v>4</v>
      </c>
      <c r="G14" s="86">
        <v>5</v>
      </c>
      <c r="H14" s="85">
        <v>6</v>
      </c>
    </row>
    <row r="15" spans="1:8" ht="12.75">
      <c r="A15" s="85"/>
      <c r="B15" s="321" t="s">
        <v>48</v>
      </c>
      <c r="C15" s="322"/>
      <c r="D15" s="323"/>
      <c r="E15" s="85"/>
      <c r="F15" s="87"/>
      <c r="G15" s="88"/>
      <c r="H15" s="87"/>
    </row>
    <row r="16" spans="1:8" ht="12.75">
      <c r="A16" s="85"/>
      <c r="B16" s="324" t="s">
        <v>329</v>
      </c>
      <c r="C16" s="325"/>
      <c r="D16" s="326"/>
      <c r="E16" s="36"/>
      <c r="F16" s="37"/>
      <c r="G16" s="38"/>
      <c r="H16" s="37"/>
    </row>
    <row r="17" spans="1:8" ht="12.75">
      <c r="A17" s="87"/>
      <c r="B17" s="327" t="s">
        <v>38</v>
      </c>
      <c r="C17" s="328"/>
      <c r="D17" s="329"/>
      <c r="E17" s="37"/>
      <c r="F17" s="37"/>
      <c r="G17" s="38"/>
      <c r="H17" s="37"/>
    </row>
    <row r="18" spans="1:8" ht="12.75">
      <c r="A18" s="89"/>
      <c r="B18" s="333"/>
      <c r="C18" s="334"/>
      <c r="D18" s="335"/>
      <c r="E18" s="33"/>
      <c r="F18" s="75"/>
      <c r="G18" s="32"/>
      <c r="H18" s="39">
        <f>SUM(G18-F18)</f>
        <v>0</v>
      </c>
    </row>
    <row r="19" spans="1:10" ht="12.75">
      <c r="A19" s="89"/>
      <c r="B19" s="333"/>
      <c r="C19" s="334"/>
      <c r="D19" s="335"/>
      <c r="E19" s="34"/>
      <c r="F19" s="32"/>
      <c r="G19" s="32"/>
      <c r="H19" s="39">
        <f>SUM(G19-F19)</f>
        <v>0</v>
      </c>
      <c r="J19" s="102"/>
    </row>
    <row r="20" spans="1:8" ht="12.75" customHeight="1">
      <c r="A20" s="85"/>
      <c r="B20" s="336" t="s">
        <v>39</v>
      </c>
      <c r="C20" s="337"/>
      <c r="D20" s="338"/>
      <c r="E20" s="90"/>
      <c r="F20" s="85"/>
      <c r="G20" s="86"/>
      <c r="H20" s="85"/>
    </row>
    <row r="21" spans="1:8" ht="12.75">
      <c r="A21" s="85"/>
      <c r="B21" s="336" t="s">
        <v>49</v>
      </c>
      <c r="C21" s="337"/>
      <c r="D21" s="338"/>
      <c r="E21" s="85"/>
      <c r="F21" s="85"/>
      <c r="G21" s="86"/>
      <c r="H21" s="85"/>
    </row>
    <row r="22" spans="1:8" ht="12.75" customHeight="1">
      <c r="A22" s="85"/>
      <c r="B22" s="321" t="s">
        <v>50</v>
      </c>
      <c r="C22" s="322"/>
      <c r="D22" s="323"/>
      <c r="E22" s="85"/>
      <c r="F22" s="85"/>
      <c r="G22" s="86"/>
      <c r="H22" s="85"/>
    </row>
    <row r="23" spans="1:8" ht="12.75">
      <c r="A23" s="85"/>
      <c r="B23" s="336" t="s">
        <v>38</v>
      </c>
      <c r="C23" s="337"/>
      <c r="D23" s="338"/>
      <c r="E23" s="85"/>
      <c r="F23" s="85"/>
      <c r="G23" s="86"/>
      <c r="H23" s="85"/>
    </row>
    <row r="24" spans="1:8" ht="12.75">
      <c r="A24" s="85"/>
      <c r="B24" s="336" t="s">
        <v>39</v>
      </c>
      <c r="C24" s="337"/>
      <c r="D24" s="338"/>
      <c r="E24" s="85"/>
      <c r="F24" s="85"/>
      <c r="G24" s="86"/>
      <c r="H24" s="85"/>
    </row>
    <row r="25" spans="1:8" ht="12.75">
      <c r="A25" s="85"/>
      <c r="B25" s="336" t="s">
        <v>49</v>
      </c>
      <c r="C25" s="337"/>
      <c r="D25" s="338"/>
      <c r="E25" s="85"/>
      <c r="F25" s="85"/>
      <c r="G25" s="86"/>
      <c r="H25" s="85"/>
    </row>
    <row r="26" spans="1:8" ht="21.75" customHeight="1">
      <c r="A26" s="85"/>
      <c r="B26" s="339" t="s">
        <v>51</v>
      </c>
      <c r="C26" s="340"/>
      <c r="D26" s="341"/>
      <c r="E26" s="85"/>
      <c r="F26" s="85"/>
      <c r="G26" s="86"/>
      <c r="H26" s="85"/>
    </row>
    <row r="27" spans="1:8" ht="21.75" customHeight="1">
      <c r="A27" s="85"/>
      <c r="B27" s="339" t="s">
        <v>139</v>
      </c>
      <c r="C27" s="340"/>
      <c r="D27" s="341"/>
      <c r="E27" s="85"/>
      <c r="F27" s="85"/>
      <c r="G27" s="86"/>
      <c r="H27" s="85"/>
    </row>
    <row r="28" spans="1:8" ht="12.75" customHeight="1">
      <c r="A28" s="85"/>
      <c r="B28" s="336" t="s">
        <v>122</v>
      </c>
      <c r="C28" s="337"/>
      <c r="D28" s="338"/>
      <c r="E28" s="85"/>
      <c r="F28" s="85"/>
      <c r="G28" s="86"/>
      <c r="H28" s="85"/>
    </row>
    <row r="29" spans="1:8" ht="33.75" customHeight="1">
      <c r="A29" s="85"/>
      <c r="B29" s="342" t="s">
        <v>140</v>
      </c>
      <c r="C29" s="343"/>
      <c r="D29" s="344"/>
      <c r="E29" s="85"/>
      <c r="F29" s="85"/>
      <c r="G29" s="86"/>
      <c r="H29" s="85"/>
    </row>
    <row r="30" spans="1:8" ht="21.75" customHeight="1">
      <c r="A30" s="85"/>
      <c r="B30" s="342" t="s">
        <v>141</v>
      </c>
      <c r="C30" s="343"/>
      <c r="D30" s="344"/>
      <c r="E30" s="85"/>
      <c r="F30" s="85"/>
      <c r="G30" s="86"/>
      <c r="H30" s="85"/>
    </row>
    <row r="31" spans="1:8" ht="12.75" customHeight="1">
      <c r="A31" s="85"/>
      <c r="B31" s="336" t="s">
        <v>142</v>
      </c>
      <c r="C31" s="337"/>
      <c r="D31" s="338"/>
      <c r="E31" s="85"/>
      <c r="F31" s="85"/>
      <c r="G31" s="86"/>
      <c r="H31" s="85"/>
    </row>
    <row r="32" spans="1:8" ht="12.75">
      <c r="A32" s="85"/>
      <c r="B32" s="336" t="s">
        <v>143</v>
      </c>
      <c r="C32" s="337"/>
      <c r="D32" s="338"/>
      <c r="E32" s="85"/>
      <c r="F32" s="85"/>
      <c r="G32" s="86"/>
      <c r="H32" s="85"/>
    </row>
    <row r="33" spans="1:8" ht="22.5" customHeight="1">
      <c r="A33" s="85"/>
      <c r="B33" s="339" t="s">
        <v>144</v>
      </c>
      <c r="C33" s="340"/>
      <c r="D33" s="341"/>
      <c r="E33" s="85"/>
      <c r="F33" s="85"/>
      <c r="G33" s="86"/>
      <c r="H33" s="85"/>
    </row>
    <row r="34" spans="1:8" ht="24.75" customHeight="1">
      <c r="A34" s="85"/>
      <c r="B34" s="342" t="s">
        <v>145</v>
      </c>
      <c r="C34" s="343"/>
      <c r="D34" s="344"/>
      <c r="E34" s="85"/>
      <c r="F34" s="85"/>
      <c r="G34" s="86"/>
      <c r="H34" s="85"/>
    </row>
    <row r="35" spans="1:8" ht="22.5" customHeight="1">
      <c r="A35" s="85"/>
      <c r="B35" s="342" t="s">
        <v>146</v>
      </c>
      <c r="C35" s="343"/>
      <c r="D35" s="344"/>
      <c r="E35" s="85"/>
      <c r="F35" s="85"/>
      <c r="G35" s="86"/>
      <c r="H35" s="85"/>
    </row>
    <row r="36" spans="1:8" ht="12.75" customHeight="1">
      <c r="A36" s="85"/>
      <c r="B36" s="342" t="s">
        <v>147</v>
      </c>
      <c r="C36" s="343"/>
      <c r="D36" s="344"/>
      <c r="E36" s="85"/>
      <c r="F36" s="85"/>
      <c r="G36" s="86"/>
      <c r="H36" s="85"/>
    </row>
    <row r="37" spans="1:8" ht="12.75" customHeight="1">
      <c r="A37" s="85"/>
      <c r="B37" s="342" t="s">
        <v>148</v>
      </c>
      <c r="C37" s="343"/>
      <c r="D37" s="344"/>
      <c r="E37" s="85"/>
      <c r="F37" s="85"/>
      <c r="G37" s="86"/>
      <c r="H37" s="85"/>
    </row>
    <row r="38" spans="1:8" ht="15.75" customHeight="1">
      <c r="A38" s="85"/>
      <c r="B38" s="342" t="s">
        <v>149</v>
      </c>
      <c r="C38" s="343"/>
      <c r="D38" s="344"/>
      <c r="E38" s="85"/>
      <c r="F38" s="85"/>
      <c r="G38" s="86"/>
      <c r="H38" s="85"/>
    </row>
    <row r="39" spans="1:8" ht="24" customHeight="1">
      <c r="A39" s="85"/>
      <c r="B39" s="342" t="s">
        <v>52</v>
      </c>
      <c r="C39" s="343"/>
      <c r="D39" s="344"/>
      <c r="E39" s="85"/>
      <c r="F39" s="85"/>
      <c r="G39" s="86"/>
      <c r="H39" s="85"/>
    </row>
    <row r="40" spans="1:8" ht="27.75" customHeight="1">
      <c r="A40" s="85"/>
      <c r="B40" s="342" t="s">
        <v>53</v>
      </c>
      <c r="C40" s="343"/>
      <c r="D40" s="344"/>
      <c r="E40" s="37">
        <f>SUM(E18:E39)</f>
        <v>0</v>
      </c>
      <c r="F40" s="37">
        <f>SUM(F18:F39)</f>
        <v>0</v>
      </c>
      <c r="G40" s="37">
        <f>SUM(G18:G39)</f>
        <v>0</v>
      </c>
      <c r="H40" s="37">
        <f>SUM(H18:H39)</f>
        <v>0</v>
      </c>
    </row>
    <row r="41" spans="1:8" ht="18.75" customHeight="1">
      <c r="A41" s="91"/>
      <c r="B41" s="92"/>
      <c r="C41" s="92"/>
      <c r="D41" s="92"/>
      <c r="E41" s="72"/>
      <c r="F41" s="73"/>
      <c r="G41" s="73"/>
      <c r="H41" s="73"/>
    </row>
    <row r="42" spans="1:8" ht="12.75">
      <c r="A42" s="345" t="s">
        <v>432</v>
      </c>
      <c r="B42" s="345"/>
      <c r="C42" s="345"/>
      <c r="D42" s="345"/>
      <c r="E42" s="345"/>
      <c r="F42" s="345"/>
      <c r="G42" s="345"/>
      <c r="H42" s="345"/>
    </row>
    <row r="43" spans="1:8" ht="45">
      <c r="A43" s="83" t="s">
        <v>135</v>
      </c>
      <c r="B43" s="318" t="s">
        <v>434</v>
      </c>
      <c r="C43" s="319"/>
      <c r="D43" s="320"/>
      <c r="E43" s="83" t="s">
        <v>136</v>
      </c>
      <c r="F43" s="83" t="s">
        <v>120</v>
      </c>
      <c r="G43" s="83" t="s">
        <v>137</v>
      </c>
      <c r="H43" s="83" t="s">
        <v>435</v>
      </c>
    </row>
    <row r="44" spans="1:8" ht="12.75">
      <c r="A44" s="85">
        <v>1</v>
      </c>
      <c r="B44" s="330">
        <v>2</v>
      </c>
      <c r="C44" s="331"/>
      <c r="D44" s="332"/>
      <c r="E44" s="85">
        <v>3</v>
      </c>
      <c r="F44" s="85">
        <v>4</v>
      </c>
      <c r="G44" s="85">
        <v>5</v>
      </c>
      <c r="H44" s="85">
        <v>6</v>
      </c>
    </row>
    <row r="45" spans="1:8" ht="12.75">
      <c r="A45" s="85"/>
      <c r="B45" s="321" t="s">
        <v>138</v>
      </c>
      <c r="C45" s="322"/>
      <c r="D45" s="323"/>
      <c r="E45" s="85"/>
      <c r="F45" s="85"/>
      <c r="G45" s="85"/>
      <c r="H45" s="85"/>
    </row>
    <row r="46" spans="1:8" ht="12.75">
      <c r="A46" s="85"/>
      <c r="B46" s="321" t="s">
        <v>329</v>
      </c>
      <c r="C46" s="322"/>
      <c r="D46" s="323"/>
      <c r="E46" s="93"/>
      <c r="F46" s="94"/>
      <c r="G46" s="95"/>
      <c r="H46" s="96"/>
    </row>
    <row r="47" spans="1:8" ht="12.75">
      <c r="A47" s="85"/>
      <c r="B47" s="336" t="s">
        <v>38</v>
      </c>
      <c r="C47" s="337"/>
      <c r="D47" s="338"/>
      <c r="E47" s="97"/>
      <c r="F47" s="94"/>
      <c r="G47" s="95"/>
      <c r="H47" s="95"/>
    </row>
    <row r="48" spans="1:8" ht="12.75">
      <c r="A48" s="89"/>
      <c r="B48" s="336"/>
      <c r="C48" s="337"/>
      <c r="D48" s="338"/>
      <c r="E48" s="93"/>
      <c r="F48" s="95"/>
      <c r="G48" s="95"/>
      <c r="H48" s="95">
        <f>SUM(G48-F48)</f>
        <v>0</v>
      </c>
    </row>
    <row r="49" spans="1:8" ht="12.75">
      <c r="A49" s="89"/>
      <c r="B49" s="336"/>
      <c r="C49" s="337"/>
      <c r="D49" s="338"/>
      <c r="E49" s="93"/>
      <c r="F49" s="95"/>
      <c r="G49" s="95"/>
      <c r="H49" s="95">
        <f>SUM(G49-F49)</f>
        <v>0</v>
      </c>
    </row>
    <row r="50" spans="1:8" ht="12.75">
      <c r="A50" s="89"/>
      <c r="B50" s="336"/>
      <c r="C50" s="337"/>
      <c r="D50" s="338"/>
      <c r="E50" s="93"/>
      <c r="F50" s="95"/>
      <c r="G50" s="95"/>
      <c r="H50" s="95">
        <f>SUM(G50-F50)</f>
        <v>0</v>
      </c>
    </row>
    <row r="51" spans="1:8" ht="12.75">
      <c r="A51" s="89"/>
      <c r="B51" s="336"/>
      <c r="C51" s="337"/>
      <c r="D51" s="338"/>
      <c r="E51" s="93"/>
      <c r="F51" s="95"/>
      <c r="G51" s="95"/>
      <c r="H51" s="95">
        <f>SUM(G51-F51)</f>
        <v>0</v>
      </c>
    </row>
    <row r="52" spans="1:8" ht="16.5" customHeight="1">
      <c r="A52" s="85"/>
      <c r="B52" s="336" t="s">
        <v>39</v>
      </c>
      <c r="C52" s="337"/>
      <c r="D52" s="338"/>
      <c r="E52" s="90"/>
      <c r="F52" s="85"/>
      <c r="G52" s="85"/>
      <c r="H52" s="85"/>
    </row>
    <row r="53" spans="1:8" ht="12.75">
      <c r="A53" s="85"/>
      <c r="B53" s="336"/>
      <c r="C53" s="337"/>
      <c r="D53" s="338"/>
      <c r="E53" s="90"/>
      <c r="F53" s="85"/>
      <c r="G53" s="85"/>
      <c r="H53" s="85"/>
    </row>
    <row r="54" spans="1:8" ht="12.75">
      <c r="A54" s="85"/>
      <c r="B54" s="321" t="s">
        <v>50</v>
      </c>
      <c r="C54" s="322"/>
      <c r="D54" s="323"/>
      <c r="E54" s="90"/>
      <c r="F54" s="85"/>
      <c r="G54" s="85"/>
      <c r="H54" s="85"/>
    </row>
    <row r="55" spans="1:8" ht="12.75">
      <c r="A55" s="85"/>
      <c r="B55" s="336" t="s">
        <v>38</v>
      </c>
      <c r="C55" s="337"/>
      <c r="D55" s="338"/>
      <c r="E55" s="90"/>
      <c r="F55" s="85"/>
      <c r="G55" s="85"/>
      <c r="H55" s="85"/>
    </row>
    <row r="56" spans="1:8" ht="12.75">
      <c r="A56" s="85"/>
      <c r="B56" s="336" t="s">
        <v>39</v>
      </c>
      <c r="C56" s="337"/>
      <c r="D56" s="338"/>
      <c r="E56" s="90"/>
      <c r="F56" s="85"/>
      <c r="G56" s="85"/>
      <c r="H56" s="85"/>
    </row>
    <row r="57" spans="1:8" ht="20.25" customHeight="1">
      <c r="A57" s="85"/>
      <c r="B57" s="336"/>
      <c r="C57" s="337"/>
      <c r="D57" s="338"/>
      <c r="E57" s="90"/>
      <c r="F57" s="85"/>
      <c r="G57" s="85"/>
      <c r="H57" s="85"/>
    </row>
    <row r="58" spans="1:8" ht="32.25" customHeight="1">
      <c r="A58" s="85"/>
      <c r="B58" s="347" t="s">
        <v>436</v>
      </c>
      <c r="C58" s="348"/>
      <c r="D58" s="348"/>
      <c r="E58" s="93">
        <f>SUM(E48:E57)</f>
        <v>0</v>
      </c>
      <c r="F58" s="95">
        <f>SUM(F48:F57)</f>
        <v>0</v>
      </c>
      <c r="G58" s="95">
        <f>SUM(G48:G57)</f>
        <v>0</v>
      </c>
      <c r="H58" s="95">
        <f>SUM(H48:H57)</f>
        <v>0</v>
      </c>
    </row>
    <row r="59" spans="1:8" ht="12.75">
      <c r="A59" s="91"/>
      <c r="B59" s="92"/>
      <c r="C59" s="92"/>
      <c r="D59" s="92"/>
      <c r="E59" s="98"/>
      <c r="F59" s="99"/>
      <c r="G59" s="99"/>
      <c r="H59" s="99"/>
    </row>
    <row r="60" spans="1:8" ht="39.75" customHeight="1">
      <c r="A60" s="82" t="s">
        <v>164</v>
      </c>
      <c r="B60" s="305" t="s">
        <v>55</v>
      </c>
      <c r="C60" s="305"/>
      <c r="D60" s="349" t="s">
        <v>56</v>
      </c>
      <c r="E60" s="349"/>
      <c r="F60" s="100" t="s">
        <v>54</v>
      </c>
      <c r="G60" s="346" t="s">
        <v>372</v>
      </c>
      <c r="H60" s="346"/>
    </row>
    <row r="61" spans="1:8" ht="12.75">
      <c r="A61" s="82" t="s">
        <v>405</v>
      </c>
      <c r="D61" s="311"/>
      <c r="E61" s="311"/>
      <c r="F61" s="82"/>
      <c r="G61" s="101"/>
      <c r="H61" s="56"/>
    </row>
    <row r="62" spans="2:6" ht="12.75">
      <c r="B62" s="54"/>
      <c r="D62" s="82"/>
      <c r="E62" s="82"/>
      <c r="F62" s="82"/>
    </row>
    <row r="63" spans="1:8" ht="12.75">
      <c r="A63" s="82"/>
      <c r="B63" s="82"/>
      <c r="C63" s="82"/>
      <c r="F63" s="82"/>
      <c r="G63" s="82"/>
      <c r="H63" s="82"/>
    </row>
    <row r="64" spans="1:2" ht="12.75">
      <c r="A64" s="82"/>
      <c r="B64" s="82"/>
    </row>
    <row r="65" ht="12.75">
      <c r="A65" s="82"/>
    </row>
  </sheetData>
  <sheetProtection/>
  <mergeCells count="51">
    <mergeCell ref="B55:D55"/>
    <mergeCell ref="G60:H60"/>
    <mergeCell ref="D61:E61"/>
    <mergeCell ref="B56:D56"/>
    <mergeCell ref="B57:D57"/>
    <mergeCell ref="B58:D58"/>
    <mergeCell ref="B60:C60"/>
    <mergeCell ref="D60:E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6:D36"/>
    <mergeCell ref="B37:D37"/>
    <mergeCell ref="B38:D38"/>
    <mergeCell ref="B39:D39"/>
    <mergeCell ref="B40:D40"/>
    <mergeCell ref="A42:H4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H9"/>
    <mergeCell ref="A10:H10"/>
    <mergeCell ref="B13:D13"/>
    <mergeCell ref="B15:D15"/>
    <mergeCell ref="B16:D16"/>
    <mergeCell ref="B17:D17"/>
    <mergeCell ref="B14:D14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593</v>
      </c>
      <c r="B1" s="4"/>
    </row>
    <row r="2" spans="1:2" ht="12.75">
      <c r="A2" s="4" t="s">
        <v>594</v>
      </c>
      <c r="B2" s="4"/>
    </row>
    <row r="3" spans="1:2" ht="12.75">
      <c r="A3" s="4" t="s">
        <v>330</v>
      </c>
      <c r="B3" s="4"/>
    </row>
    <row r="4" spans="1:2" ht="12.75">
      <c r="A4" s="108" t="s">
        <v>331</v>
      </c>
      <c r="B4" s="4"/>
    </row>
    <row r="5" spans="1:7" ht="12.75">
      <c r="A5" s="4" t="s">
        <v>332</v>
      </c>
      <c r="B5" s="4"/>
      <c r="F5" s="82"/>
      <c r="G5" s="82"/>
    </row>
    <row r="6" spans="1:7" ht="12.75">
      <c r="A6" s="4" t="s">
        <v>452</v>
      </c>
      <c r="B6" s="4"/>
      <c r="F6" s="82"/>
      <c r="G6" s="82"/>
    </row>
    <row r="7" spans="1:2" ht="12.75">
      <c r="A7" s="4"/>
      <c r="B7" s="4"/>
    </row>
    <row r="8" spans="1:9" ht="12.75">
      <c r="A8" s="350" t="s">
        <v>44</v>
      </c>
      <c r="B8" s="350"/>
      <c r="C8" s="350"/>
      <c r="D8" s="350"/>
      <c r="E8" s="350"/>
      <c r="F8" s="350"/>
      <c r="G8" s="350"/>
      <c r="H8" s="350"/>
      <c r="I8" s="350"/>
    </row>
    <row r="9" spans="1:9" ht="12.75">
      <c r="A9" s="350" t="s">
        <v>43</v>
      </c>
      <c r="B9" s="350"/>
      <c r="C9" s="350"/>
      <c r="D9" s="350"/>
      <c r="E9" s="350"/>
      <c r="F9" s="350"/>
      <c r="G9" s="350"/>
      <c r="H9" s="350"/>
      <c r="I9" s="350"/>
    </row>
    <row r="10" spans="2:9" ht="12.75">
      <c r="B10" s="41" t="s">
        <v>437</v>
      </c>
      <c r="C10" s="4"/>
      <c r="D10" s="4"/>
      <c r="E10" s="4"/>
      <c r="F10" s="4"/>
      <c r="G10" s="4"/>
      <c r="H10" s="4"/>
      <c r="I10" s="4"/>
    </row>
    <row r="11" spans="2:9" ht="56.25">
      <c r="B11" s="354" t="s">
        <v>0</v>
      </c>
      <c r="C11" s="355"/>
      <c r="D11" s="6" t="s">
        <v>125</v>
      </c>
      <c r="E11" s="6" t="s">
        <v>124</v>
      </c>
      <c r="F11" s="6" t="s">
        <v>126</v>
      </c>
      <c r="G11" s="112" t="s">
        <v>438</v>
      </c>
      <c r="H11" s="112" t="s">
        <v>134</v>
      </c>
      <c r="I11" s="6" t="s">
        <v>127</v>
      </c>
    </row>
    <row r="12" spans="2:9" ht="12.75">
      <c r="B12" s="352"/>
      <c r="C12" s="353"/>
      <c r="D12" s="1"/>
      <c r="E12" s="1"/>
      <c r="F12" s="1"/>
      <c r="G12" s="1"/>
      <c r="H12" s="1"/>
      <c r="I12" s="1"/>
    </row>
    <row r="13" spans="2:9" ht="12.75">
      <c r="B13" s="352"/>
      <c r="C13" s="353"/>
      <c r="D13" s="1"/>
      <c r="E13" s="1"/>
      <c r="F13" s="1"/>
      <c r="G13" s="1"/>
      <c r="H13" s="1"/>
      <c r="I13" s="1"/>
    </row>
    <row r="14" spans="2:9" ht="12.75">
      <c r="B14" s="352"/>
      <c r="C14" s="353"/>
      <c r="D14" s="1"/>
      <c r="E14" s="1"/>
      <c r="F14" s="1"/>
      <c r="G14" s="1"/>
      <c r="H14" s="1"/>
      <c r="I14" s="1"/>
    </row>
    <row r="15" spans="2:9" ht="12.75">
      <c r="B15" s="356" t="s">
        <v>133</v>
      </c>
      <c r="C15" s="357"/>
      <c r="D15" s="1"/>
      <c r="E15" s="1"/>
      <c r="F15" s="1"/>
      <c r="G15" s="1"/>
      <c r="H15" s="1"/>
      <c r="I15" s="1"/>
    </row>
    <row r="17" ht="12.75">
      <c r="B17" s="41" t="s">
        <v>439</v>
      </c>
    </row>
    <row r="18" spans="2:9" ht="45">
      <c r="B18" s="354" t="s">
        <v>0</v>
      </c>
      <c r="C18" s="355"/>
      <c r="D18" s="354" t="s">
        <v>124</v>
      </c>
      <c r="E18" s="355"/>
      <c r="F18" s="354" t="s">
        <v>126</v>
      </c>
      <c r="G18" s="355"/>
      <c r="H18" s="112" t="s">
        <v>440</v>
      </c>
      <c r="I18" s="20" t="s">
        <v>134</v>
      </c>
    </row>
    <row r="19" spans="2:9" ht="12.75">
      <c r="B19" s="352"/>
      <c r="C19" s="353"/>
      <c r="D19" s="352"/>
      <c r="E19" s="353"/>
      <c r="F19" s="352"/>
      <c r="G19" s="353"/>
      <c r="H19" s="22"/>
      <c r="I19" s="21"/>
    </row>
    <row r="20" spans="2:9" ht="12.75">
      <c r="B20" s="352"/>
      <c r="C20" s="353"/>
      <c r="D20" s="352"/>
      <c r="E20" s="353"/>
      <c r="F20" s="352"/>
      <c r="G20" s="353"/>
      <c r="H20" s="22"/>
      <c r="I20" s="21"/>
    </row>
    <row r="22" spans="1:9" ht="45.75" customHeight="1">
      <c r="A22" s="4" t="s">
        <v>164</v>
      </c>
      <c r="D22" s="117"/>
      <c r="E22" s="351" t="s">
        <v>40</v>
      </c>
      <c r="F22" s="351"/>
      <c r="G22" s="117"/>
      <c r="H22" s="306" t="s">
        <v>372</v>
      </c>
      <c r="I22" s="307"/>
    </row>
    <row r="23" spans="1:13" ht="12.75">
      <c r="A23" s="108" t="s">
        <v>405</v>
      </c>
      <c r="B23" s="4"/>
      <c r="C23" s="4"/>
      <c r="D23" s="19"/>
      <c r="E23" s="351" t="s">
        <v>41</v>
      </c>
      <c r="F23" s="351"/>
      <c r="G23" s="19"/>
      <c r="H23" s="55"/>
      <c r="I23" s="56"/>
      <c r="L23" s="46"/>
      <c r="M23" s="46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H22:I22"/>
    <mergeCell ref="A8:I8"/>
    <mergeCell ref="A9:I9"/>
    <mergeCell ref="E23:F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593</v>
      </c>
      <c r="C1" s="4"/>
      <c r="G1" s="4"/>
      <c r="H1" s="4"/>
    </row>
    <row r="2" spans="2:8" ht="12.75">
      <c r="B2" s="4" t="s">
        <v>594</v>
      </c>
      <c r="C2" s="4"/>
      <c r="G2" s="4"/>
      <c r="H2" s="4"/>
    </row>
    <row r="3" spans="2:3" ht="12.75">
      <c r="B3" s="4" t="s">
        <v>330</v>
      </c>
      <c r="C3" s="4"/>
    </row>
    <row r="4" spans="2:3" ht="12.75">
      <c r="B4" s="108" t="s">
        <v>331</v>
      </c>
      <c r="C4" s="4"/>
    </row>
    <row r="5" spans="2:9" ht="12.75">
      <c r="B5" s="4" t="s">
        <v>332</v>
      </c>
      <c r="C5" s="4"/>
      <c r="I5" s="4"/>
    </row>
    <row r="6" spans="2:3" ht="12.75">
      <c r="B6" s="4" t="s">
        <v>452</v>
      </c>
      <c r="C6" s="4"/>
    </row>
    <row r="8" spans="2:7" ht="12.75">
      <c r="B8" s="350" t="s">
        <v>150</v>
      </c>
      <c r="C8" s="350"/>
      <c r="D8" s="350"/>
      <c r="E8" s="350"/>
      <c r="F8" s="350"/>
      <c r="G8" s="350"/>
    </row>
    <row r="9" spans="2:7" ht="13.5" customHeight="1">
      <c r="B9" s="371" t="s">
        <v>333</v>
      </c>
      <c r="C9" s="371"/>
      <c r="D9" s="371"/>
      <c r="E9" s="371"/>
      <c r="F9" s="371"/>
      <c r="G9" s="371"/>
    </row>
    <row r="11" spans="2:5" ht="12.75">
      <c r="B11" s="41" t="s">
        <v>441</v>
      </c>
      <c r="E11" s="42"/>
    </row>
    <row r="12" spans="2:7" ht="22.5">
      <c r="B12" s="6" t="s">
        <v>151</v>
      </c>
      <c r="C12" s="6" t="s">
        <v>159</v>
      </c>
      <c r="D12" s="6" t="s">
        <v>119</v>
      </c>
      <c r="E12" s="6" t="s">
        <v>152</v>
      </c>
      <c r="F12" s="6" t="s">
        <v>153</v>
      </c>
      <c r="G12" s="112" t="s">
        <v>442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41" t="s">
        <v>58</v>
      </c>
      <c r="C19" s="82"/>
      <c r="E19" s="370" t="s">
        <v>59</v>
      </c>
      <c r="F19" s="370"/>
      <c r="G19" s="370"/>
    </row>
    <row r="20" spans="2:7" ht="12.75">
      <c r="B20" s="363" t="s">
        <v>443</v>
      </c>
      <c r="C20" s="372"/>
      <c r="D20" s="372"/>
      <c r="E20" s="372"/>
      <c r="F20" s="372"/>
      <c r="G20" s="364"/>
    </row>
    <row r="21" spans="2:7" ht="22.5">
      <c r="B21" s="6" t="s">
        <v>151</v>
      </c>
      <c r="C21" s="112" t="s">
        <v>159</v>
      </c>
      <c r="D21" s="373" t="s">
        <v>444</v>
      </c>
      <c r="E21" s="355"/>
      <c r="F21" s="112" t="s">
        <v>445</v>
      </c>
      <c r="G21" s="6" t="s">
        <v>157</v>
      </c>
    </row>
    <row r="22" spans="2:7" ht="11.25" customHeight="1">
      <c r="B22" s="16">
        <v>1</v>
      </c>
      <c r="C22" s="16">
        <v>2</v>
      </c>
      <c r="D22" s="358">
        <v>3</v>
      </c>
      <c r="E22" s="359"/>
      <c r="F22" s="16">
        <v>4</v>
      </c>
      <c r="G22" s="16">
        <v>5</v>
      </c>
    </row>
    <row r="23" spans="2:7" ht="12.75">
      <c r="B23" s="16">
        <v>1</v>
      </c>
      <c r="C23" s="2"/>
      <c r="D23" s="358"/>
      <c r="E23" s="359"/>
      <c r="F23" s="2"/>
      <c r="G23" s="2"/>
    </row>
    <row r="24" spans="2:7" ht="12.75">
      <c r="B24" s="16">
        <v>2</v>
      </c>
      <c r="C24" s="2"/>
      <c r="D24" s="358"/>
      <c r="E24" s="359"/>
      <c r="F24" s="2"/>
      <c r="G24" s="2"/>
    </row>
    <row r="25" spans="2:7" ht="12.75">
      <c r="B25" s="16">
        <v>3</v>
      </c>
      <c r="C25" s="2"/>
      <c r="D25" s="358"/>
      <c r="E25" s="359"/>
      <c r="F25" s="2"/>
      <c r="G25" s="2"/>
    </row>
    <row r="26" spans="2:7" ht="12.75">
      <c r="B26" s="16">
        <v>4</v>
      </c>
      <c r="C26" s="110" t="s">
        <v>446</v>
      </c>
      <c r="D26" s="358"/>
      <c r="E26" s="359"/>
      <c r="F26" s="2"/>
      <c r="G26" s="2"/>
    </row>
    <row r="27" spans="2:7" ht="12.75">
      <c r="B27" s="363" t="s">
        <v>447</v>
      </c>
      <c r="C27" s="372"/>
      <c r="D27" s="372"/>
      <c r="E27" s="372"/>
      <c r="F27" s="372"/>
      <c r="G27" s="364"/>
    </row>
    <row r="28" spans="2:7" ht="22.5">
      <c r="B28" s="6" t="s">
        <v>151</v>
      </c>
      <c r="C28" s="112" t="s">
        <v>159</v>
      </c>
      <c r="D28" s="354" t="s">
        <v>154</v>
      </c>
      <c r="E28" s="355"/>
      <c r="F28" s="6" t="s">
        <v>155</v>
      </c>
      <c r="G28" s="6" t="s">
        <v>156</v>
      </c>
    </row>
    <row r="29" spans="2:7" ht="13.5" customHeight="1">
      <c r="B29" s="16">
        <v>1</v>
      </c>
      <c r="C29" s="16">
        <v>2</v>
      </c>
      <c r="D29" s="358">
        <v>3</v>
      </c>
      <c r="E29" s="359"/>
      <c r="F29" s="16">
        <v>4</v>
      </c>
      <c r="G29" s="16">
        <v>5</v>
      </c>
    </row>
    <row r="30" spans="2:7" ht="12.75">
      <c r="B30" s="16">
        <v>1</v>
      </c>
      <c r="C30" s="2"/>
      <c r="D30" s="358"/>
      <c r="E30" s="359"/>
      <c r="F30" s="2"/>
      <c r="G30" s="2"/>
    </row>
    <row r="31" spans="2:7" ht="12.75">
      <c r="B31" s="16">
        <v>2</v>
      </c>
      <c r="C31" s="2"/>
      <c r="D31" s="358"/>
      <c r="E31" s="359"/>
      <c r="F31" s="2"/>
      <c r="G31" s="2"/>
    </row>
    <row r="32" spans="2:7" ht="12.75">
      <c r="B32" s="16">
        <v>3</v>
      </c>
      <c r="C32" s="2"/>
      <c r="D32" s="358"/>
      <c r="E32" s="359"/>
      <c r="F32" s="2"/>
      <c r="G32" s="2"/>
    </row>
    <row r="33" spans="2:7" ht="12.75">
      <c r="B33" s="16">
        <v>4</v>
      </c>
      <c r="C33" s="2" t="s">
        <v>158</v>
      </c>
      <c r="D33" s="358"/>
      <c r="E33" s="359"/>
      <c r="F33" s="2"/>
      <c r="G33" s="2"/>
    </row>
    <row r="34" spans="2:7" ht="12.75">
      <c r="B34" s="363" t="s">
        <v>448</v>
      </c>
      <c r="C34" s="364"/>
      <c r="D34" s="352"/>
      <c r="E34" s="353"/>
      <c r="F34" s="1"/>
      <c r="G34" s="1"/>
    </row>
    <row r="36" spans="2:7" ht="12.75">
      <c r="B36" s="41" t="s">
        <v>449</v>
      </c>
      <c r="E36" s="370" t="s">
        <v>59</v>
      </c>
      <c r="F36" s="370"/>
      <c r="G36" s="370"/>
    </row>
    <row r="37" spans="2:8" ht="12.75">
      <c r="B37" s="366" t="s">
        <v>160</v>
      </c>
      <c r="C37" s="367"/>
      <c r="D37" s="368"/>
      <c r="E37" s="369" t="s">
        <v>161</v>
      </c>
      <c r="F37" s="369"/>
      <c r="G37" s="369" t="s">
        <v>162</v>
      </c>
      <c r="H37" s="369"/>
    </row>
    <row r="38" spans="2:8" ht="12.75">
      <c r="B38" s="360">
        <v>1</v>
      </c>
      <c r="C38" s="361"/>
      <c r="D38" s="362"/>
      <c r="E38" s="365"/>
      <c r="F38" s="365"/>
      <c r="G38" s="365"/>
      <c r="H38" s="365"/>
    </row>
    <row r="39" spans="2:8" ht="12.75">
      <c r="B39" s="360">
        <v>2</v>
      </c>
      <c r="C39" s="361"/>
      <c r="D39" s="362"/>
      <c r="E39" s="352"/>
      <c r="F39" s="353"/>
      <c r="G39" s="352"/>
      <c r="H39" s="353"/>
    </row>
    <row r="40" spans="2:8" ht="12.75">
      <c r="B40" s="360">
        <v>3</v>
      </c>
      <c r="C40" s="361"/>
      <c r="D40" s="362"/>
      <c r="E40" s="365"/>
      <c r="F40" s="365"/>
      <c r="G40" s="365"/>
      <c r="H40" s="365"/>
    </row>
    <row r="41" spans="2:8" ht="12.75">
      <c r="B41" s="360" t="s">
        <v>163</v>
      </c>
      <c r="C41" s="361"/>
      <c r="D41" s="362"/>
      <c r="E41" s="365"/>
      <c r="F41" s="365"/>
      <c r="G41" s="365"/>
      <c r="H41" s="365"/>
    </row>
    <row r="42" spans="2:8" ht="12.75">
      <c r="B42" s="352"/>
      <c r="C42" s="375"/>
      <c r="D42" s="353"/>
      <c r="E42" s="365"/>
      <c r="F42" s="365"/>
      <c r="G42" s="365"/>
      <c r="H42" s="365"/>
    </row>
    <row r="44" spans="6:8" ht="12.75">
      <c r="F44" s="4"/>
      <c r="G44" s="5" t="s">
        <v>7</v>
      </c>
      <c r="H44" s="5"/>
    </row>
    <row r="45" spans="2:8" ht="12.75">
      <c r="B45" s="108" t="s">
        <v>164</v>
      </c>
      <c r="D45" s="374" t="s">
        <v>40</v>
      </c>
      <c r="E45" s="374"/>
      <c r="F45" s="4"/>
      <c r="G45" s="118" t="s">
        <v>450</v>
      </c>
      <c r="H45" s="5"/>
    </row>
    <row r="46" spans="2:8" ht="12.75">
      <c r="B46" s="108" t="s">
        <v>405</v>
      </c>
      <c r="C46" s="4"/>
      <c r="F46" s="316" t="s">
        <v>60</v>
      </c>
      <c r="G46" s="316"/>
      <c r="H46" s="316"/>
    </row>
    <row r="47" spans="3:4" ht="12.75">
      <c r="C47" s="4"/>
      <c r="D47" s="4"/>
    </row>
    <row r="48" spans="2:4" ht="12.75">
      <c r="B48" s="4"/>
      <c r="C48" s="4"/>
      <c r="D48" s="11" t="s">
        <v>8</v>
      </c>
    </row>
  </sheetData>
  <sheetProtection/>
  <mergeCells count="40">
    <mergeCell ref="D25:E25"/>
    <mergeCell ref="D26:E26"/>
    <mergeCell ref="D28:E28"/>
    <mergeCell ref="D29:E29"/>
    <mergeCell ref="B27:G27"/>
    <mergeCell ref="D45:E45"/>
    <mergeCell ref="B41:D41"/>
    <mergeCell ref="B42:D42"/>
    <mergeCell ref="B40:D40"/>
    <mergeCell ref="E37:F37"/>
    <mergeCell ref="B38:D38"/>
    <mergeCell ref="E38:F38"/>
    <mergeCell ref="D32:E32"/>
    <mergeCell ref="D33:E33"/>
    <mergeCell ref="F46:H46"/>
    <mergeCell ref="G41:H41"/>
    <mergeCell ref="E41:F41"/>
    <mergeCell ref="E42:F42"/>
    <mergeCell ref="G42:H42"/>
    <mergeCell ref="G40:H40"/>
    <mergeCell ref="E40:F40"/>
    <mergeCell ref="E36:G36"/>
    <mergeCell ref="B8:G8"/>
    <mergeCell ref="B9:G9"/>
    <mergeCell ref="E19:G19"/>
    <mergeCell ref="B20:G20"/>
    <mergeCell ref="D30:E30"/>
    <mergeCell ref="D31:E31"/>
    <mergeCell ref="D21:E21"/>
    <mergeCell ref="D22:E22"/>
    <mergeCell ref="D23:E23"/>
    <mergeCell ref="D24:E24"/>
    <mergeCell ref="B39:D39"/>
    <mergeCell ref="E39:F39"/>
    <mergeCell ref="G39:H39"/>
    <mergeCell ref="B34:C34"/>
    <mergeCell ref="G38:H38"/>
    <mergeCell ref="B37:D37"/>
    <mergeCell ref="G37:H37"/>
    <mergeCell ref="D34:E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2016-10-31T13:13:18Z</cp:lastPrinted>
  <dcterms:created xsi:type="dcterms:W3CDTF">2008-07-04T06:50:58Z</dcterms:created>
  <dcterms:modified xsi:type="dcterms:W3CDTF">2016-10-31T13:13:26Z</dcterms:modified>
  <cp:category/>
  <cp:version/>
  <cp:contentType/>
  <cp:contentStatus/>
</cp:coreProperties>
</file>