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activeTab="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struktura obaveza fonda" sheetId="8" r:id="rId8"/>
    <sheet name="IZV. o trans. sa povezanim lici" sheetId="9" r:id="rId9"/>
  </sheets>
  <definedNames>
    <definedName name="_xlnm.Print_Area" localSheetId="0">'bilans stanja'!#REF!</definedName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gotovine'!$A$1:$E$57</definedName>
    <definedName name="_xlnm.Print_Area" localSheetId="2">'izvj. o promjenama neto imovine'!$A$1:$E$36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<sst xmlns="http://schemas.openxmlformats.org/spreadsheetml/2006/main" count="594" uniqueCount="479">
  <si>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</si>
  <si>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</si>
  <si>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</si>
  <si>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</si>
  <si>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</si>
  <si>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</si>
  <si>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</si>
  <si>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</si>
  <si>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</si>
  <si>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</si>
  <si>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</si>
  <si>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</si>
  <si>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</si>
  <si>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</si>
  <si>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</si>
  <si>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</si>
  <si>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</si>
  <si>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</si>
  <si>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</si>
  <si>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</si>
  <si>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</si>
  <si>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</si>
  <si>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</si>
  <si>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</si>
  <si>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</si>
  <si>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</si>
  <si>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</si>
  <si>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</si>
  <si>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</si>
  <si>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</si>
  <si>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</si>
  <si>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</si>
  <si>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</si>
  <si>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</si>
  <si>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</si>
  <si>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</si>
  <si>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</si>
  <si>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</si>
  <si>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</si>
  <si>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</si>
  <si>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</si>
  <si>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</si>
  <si>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</si>
  <si>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</si>
  <si>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</si>
  <si>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</si>
  <si>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</si>
  <si>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</si>
  <si>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</si>
  <si>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</si>
  <si>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</si>
  <si>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</si>
  <si>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</si>
  <si>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</si>
  <si>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</si>
  <si>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</si>
  <si>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</si>
  <si>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</si>
  <si>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</si>
  <si>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</si>
  <si>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</si>
  <si>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</si>
  <si>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</si>
  <si>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</si>
  <si>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</si>
  <si>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</si>
  <si>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</si>
  <si>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</si>
  <si>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</si>
  <si>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</si>
  <si>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</si>
  <si>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</si>
  <si>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</si>
  <si>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</si>
  <si>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</si>
  <si>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</si>
  <si>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</si>
  <si>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</si>
  <si>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</si>
  <si>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</si>
  <si>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</si>
  <si>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</si>
  <si>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</si>
  <si>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</si>
  <si>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</si>
  <si>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</si>
  <si>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</si>
  <si>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</si>
  <si>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</si>
  <si>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</si>
  <si>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</si>
  <si>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</si>
  <si>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</si>
  <si>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</si>
  <si>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</si>
  <si>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</si>
  <si>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</si>
  <si>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</si>
  <si>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</si>
  <si>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</si>
  <si>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</si>
  <si>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</si>
  <si>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</si>
  <si>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</si>
  <si>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</si>
  <si>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</si>
  <si>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</si>
  <si>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</si>
  <si>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</si>
  <si>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</si>
  <si>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</si>
  <si>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</si>
  <si>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</si>
  <si>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</si>
  <si>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</si>
  <si>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</si>
  <si>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</si>
  <si>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</si>
  <si>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</si>
  <si>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</si>
  <si>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</si>
  <si>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</si>
  <si>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</si>
  <si>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</si>
  <si>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</si>
  <si>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</si>
  <si>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</si>
  <si>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</si>
  <si>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</si>
  <si>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</si>
  <si>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</si>
  <si>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</si>
  <si>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</si>
  <si>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</si>
  <si>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</si>
  <si>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</si>
  <si>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</si>
  <si>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</si>
  <si>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</si>
  <si>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</si>
  <si>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</si>
  <si>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</si>
  <si>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</si>
  <si>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</si>
  <si>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</si>
  <si>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</si>
  <si>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</si>
  <si>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</si>
  <si>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</si>
  <si>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</si>
  <si>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</si>
  <si>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</si>
  <si>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</si>
  <si>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</si>
  <si>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</si>
  <si>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</si>
  <si>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</si>
  <si>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</si>
  <si>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</si>
  <si>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</si>
  <si>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</si>
  <si>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</si>
  <si>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</si>
  <si>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</si>
  <si>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</si>
  <si>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</si>
  <si>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</si>
  <si>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</si>
  <si>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</si>
  <si>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</si>
  <si>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</si>
  <si>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</si>
  <si>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</si>
  <si>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</si>
  <si>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</si>
  <si>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</si>
  <si>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</si>
  <si>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</si>
  <si>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</si>
  <si>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</si>
  <si>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</si>
  <si>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</si>
  <si>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</si>
  <si>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</si>
  <si>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</si>
  <si>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</si>
  <si>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</si>
  <si>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</si>
  <si>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</si>
  <si>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</si>
  <si>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</si>
  <si>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</si>
  <si>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</si>
  <si>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</si>
  <si>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</si>
  <si>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</si>
  <si>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</si>
  <si>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</si>
  <si>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</si>
  <si>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</si>
  <si>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</si>
  <si>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</si>
  <si>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</si>
  <si>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</si>
  <si>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</si>
  <si>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</si>
  <si>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</si>
  <si>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</si>
  <si>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</si>
  <si>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</si>
  <si>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</si>
  <si>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</si>
  <si>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</si>
  <si>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</si>
  <si>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</si>
  <si>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</si>
  <si>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</si>
  <si>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</si>
  <si>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</si>
  <si>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</si>
  <si>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</si>
  <si>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</si>
  <si>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</si>
  <si>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</si>
  <si>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</si>
  <si>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</si>
  <si>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</si>
  <si>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A. UKUPNA IMOVINA (002+003+010+018+019)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</si>
  <si>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</si>
  <si>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</si>
  <si>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</si>
  <si>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</si>
  <si>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</si>
  <si>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</si>
  <si>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</si>
  <si>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</si>
  <si>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</si>
  <si>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</si>
  <si>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</si>
  <si>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</si>
  <si>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</si>
  <si>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</si>
  <si>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</si>
  <si>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</si>
  <si>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</si>
  <si>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</si>
  <si>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</si>
  <si>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</si>
  <si>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</si>
  <si>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</si>
  <si>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</si>
  <si>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</si>
  <si>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</si>
  <si>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</si>
  <si>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</si>
  <si>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</si>
  <si>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</si>
  <si>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</si>
  <si>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</si>
  <si>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</si>
  <si>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</si>
  <si>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</si>
  <si>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</si>
  <si>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</si>
  <si>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</si>
  <si>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</si>
  <si>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</si>
  <si>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</si>
  <si>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</si>
  <si>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</si>
  <si>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</si>
  <si>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</si>
  <si>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</si>
  <si>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</si>
  <si>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</si>
  <si>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</si>
  <si>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</si>
  <si>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</si>
  <si>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</si>
  <si>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</si>
  <si>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</si>
  <si>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</si>
  <si>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</si>
  <si>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</si>
  <si>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</si>
  <si>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</si>
  <si>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</si>
  <si>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</si>
  <si>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</si>
  <si>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</si>
  <si>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</si>
  <si>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</si>
  <si>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</si>
  <si>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</si>
  <si>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</si>
  <si>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</si>
  <si>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</si>
  <si>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</si>
  <si>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</si>
  <si>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</si>
  <si>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</si>
  <si>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</si>
  <si>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</si>
  <si>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</si>
  <si>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</si>
  <si>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</si>
  <si>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</si>
  <si>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</si>
  <si>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</si>
  <si>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</si>
  <si>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</si>
  <si>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</si>
  <si>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</si>
  <si>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</si>
  <si>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</si>
  <si>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</si>
  <si>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</si>
  <si>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</si>
  <si>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</si>
  <si>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</si>
  <si>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</si>
  <si>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</si>
  <si>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</si>
  <si>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</si>
  <si>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</si>
  <si>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</si>
  <si>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</si>
  <si>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</si>
  <si>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</si>
  <si>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</si>
  <si>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investicionog fonda: ZMIF u preoblikovanju INVEST NOVA FOND a.d.</t>
  </si>
  <si>
    <t>Registarski broj investicionog fonda:  01956973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</si>
  <si>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</si>
  <si>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</si>
  <si>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</si>
  <si>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4400352650008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</si>
  <si>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</si>
  <si>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</si>
  <si>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</si>
  <si>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</si>
  <si>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</si>
  <si>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</si>
  <si>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</si>
  <si>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</si>
  <si>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</si>
  <si>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</si>
  <si>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</si>
  <si>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</si>
  <si>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</si>
  <si>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</si>
  <si>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</si>
  <si>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</si>
  <si>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</si>
  <si>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</si>
  <si>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</si>
  <si>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</si>
  <si>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</si>
  <si>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</si>
  <si>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</si>
  <si>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</si>
  <si>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</si>
  <si>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</si>
  <si>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</si>
  <si>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</si>
  <si>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</si>
  <si>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</si>
  <si>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</si>
  <si>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</si>
  <si>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</si>
  <si>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</si>
  <si>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</si>
  <si>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</si>
  <si>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</si>
  <si>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</si>
  <si>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</si>
  <si>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</si>
  <si>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</si>
  <si>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</si>
  <si>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</si>
  <si>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</si>
  <si>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</si>
  <si>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</si>
  <si>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</si>
  <si>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</si>
  <si>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</si>
  <si>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</si>
  <si>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</si>
  <si>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</si>
  <si>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</si>
  <si>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</si>
  <si>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</si>
  <si>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</si>
  <si>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</si>
  <si>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</si>
  <si>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</si>
  <si>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</si>
  <si>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</si>
  <si>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</si>
  <si>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</si>
  <si>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</si>
  <si>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</si>
  <si>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</si>
  <si>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</si>
  <si>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</si>
  <si>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</si>
  <si>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</si>
  <si>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</si>
  <si>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</si>
  <si>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</si>
  <si>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</si>
  <si>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</si>
  <si>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</si>
  <si>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</si>
  <si>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0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</si>
  <si>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</si>
  <si>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</si>
  <si>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</si>
  <si>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</si>
  <si>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</si>
  <si>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</si>
  <si>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</si>
  <si>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</si>
  <si>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</si>
  <si>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</si>
  <si>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</si>
  <si>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</si>
  <si>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</si>
  <si>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</si>
  <si>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</si>
  <si>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</si>
  <si>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</si>
  <si>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</si>
  <si>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</si>
  <si>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</si>
  <si>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</si>
  <si>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</si>
  <si>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</si>
  <si>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</si>
  <si>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</si>
  <si>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</si>
  <si>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</si>
  <si>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</si>
  <si>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</si>
  <si>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</si>
  <si>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</si>
  <si>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</si>
  <si>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</si>
  <si>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Naziv investicionog fonda: ZIF  UNIOINVEST  FOND a.d.</t>
  </si>
  <si>
    <t>JIB zatvorenog investicionog fonda: 4402768070003</t>
  </si>
  <si>
    <t xml:space="preserve">Registarski broj investicionog fonda: </t>
  </si>
  <si>
    <t xml:space="preserve">1 CR HOV </t>
  </si>
  <si>
    <t xml:space="preserve">2 Bnjalucka  berza  </t>
  </si>
  <si>
    <t>Naknada  berzi</t>
  </si>
  <si>
    <t>3 Nadzorni  odbor  fonda</t>
  </si>
  <si>
    <t>Naknada   clanovima   N,odbora</t>
  </si>
  <si>
    <t>na dan 30.09 .2017. godine</t>
  </si>
  <si>
    <t xml:space="preserve">Dana,30.09.2017. godine                        </t>
  </si>
  <si>
    <t>od 01.01. do 30,09,2017. godine</t>
  </si>
  <si>
    <t xml:space="preserve">  za period od 01.01 do 30.09.2017. godine</t>
  </si>
  <si>
    <t>Dana, 30.09.2017. godine</t>
  </si>
  <si>
    <t>za period od 01.01.do 30.09.2017. godine</t>
  </si>
  <si>
    <t>za period od 01.01. do 30.09.2017. godine</t>
  </si>
  <si>
    <t xml:space="preserve">Dana,30.09.2017                                 </t>
  </si>
  <si>
    <t>na dan 30.09.2017 godine</t>
  </si>
  <si>
    <t xml:space="preserve">Dana, 30 09.2017. godine                                                         </t>
  </si>
  <si>
    <t>na dan 30.09.2017. godine</t>
  </si>
  <si>
    <t>4. rxsterna  revizija</t>
  </si>
  <si>
    <t>za period od  01,01,2017        do  30,09,2017</t>
  </si>
  <si>
    <t>Revizija</t>
  </si>
  <si>
    <t>5. Advokat -notar</t>
  </si>
  <si>
    <t>Naknada</t>
  </si>
  <si>
    <t>Naknada - depozitaru</t>
  </si>
  <si>
    <t>04,07,2017</t>
  </si>
  <si>
    <t>UBIP RA</t>
  </si>
  <si>
    <t>BLPV  RA</t>
  </si>
  <si>
    <t>KRIPRA</t>
  </si>
  <si>
    <t>24.0+.2017</t>
  </si>
  <si>
    <t>ZPTP  RA</t>
  </si>
  <si>
    <t xml:space="preserve">Dana, 30.09.2017. godine                  </t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</si>
</sst>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195" fontId="0" fillId="0" borderId="0" xfId="42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194" fontId="3" fillId="0" borderId="0" xfId="46" applyFont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25">
      <selection activeCell="H63" sqref="H63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447</v>
      </c>
      <c r="C1" s="4"/>
    </row>
    <row r="2" spans="2:3" ht="12.75">
      <c r="B2" s="4" t="s">
        <v>449</v>
      </c>
      <c r="C2" s="4"/>
    </row>
    <row r="3" spans="2:3" ht="12.75">
      <c r="B3" s="4" t="s">
        <v>332</v>
      </c>
      <c r="C3" s="4"/>
    </row>
    <row r="4" spans="2:3" ht="12.75">
      <c r="B4" s="109" t="s">
        <v>333</v>
      </c>
      <c r="C4" s="4"/>
    </row>
    <row r="5" spans="2:3" ht="12.75">
      <c r="B5" s="4" t="s">
        <v>334</v>
      </c>
      <c r="C5" s="4"/>
    </row>
    <row r="6" spans="2:3" ht="12.75">
      <c r="B6" s="4" t="s">
        <v>448</v>
      </c>
      <c r="C6" s="4"/>
    </row>
    <row r="7" spans="2:3" ht="12.75">
      <c r="B7" s="4"/>
      <c r="C7" s="4"/>
    </row>
    <row r="8" spans="2:6" ht="12.75">
      <c r="B8" s="125" t="s">
        <v>225</v>
      </c>
      <c r="C8" s="125"/>
      <c r="D8" s="125"/>
      <c r="E8" s="125"/>
      <c r="F8" s="125"/>
    </row>
    <row r="9" spans="2:6" ht="12.75">
      <c r="B9" s="125" t="s">
        <v>226</v>
      </c>
      <c r="C9" s="125"/>
      <c r="D9" s="125"/>
      <c r="E9" s="125"/>
      <c r="F9" s="125"/>
    </row>
    <row r="10" spans="2:6" ht="12.75">
      <c r="B10" s="126" t="s">
        <v>455</v>
      </c>
      <c r="C10" s="126"/>
      <c r="D10" s="126"/>
      <c r="E10" s="126"/>
      <c r="F10" s="126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13" t="s">
        <v>375</v>
      </c>
      <c r="C12" s="6" t="s">
        <v>0</v>
      </c>
      <c r="D12" s="6" t="s">
        <v>1</v>
      </c>
      <c r="E12" s="6" t="s">
        <v>2</v>
      </c>
      <c r="F12" s="113" t="s">
        <v>3</v>
      </c>
      <c r="G12" s="103"/>
      <c r="H12" s="4"/>
    </row>
    <row r="13" spans="1:8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103"/>
      <c r="H13" s="4"/>
    </row>
    <row r="14" spans="1:8" ht="12.75">
      <c r="A14" s="4"/>
      <c r="B14" s="8"/>
      <c r="C14" s="26" t="s">
        <v>227</v>
      </c>
      <c r="D14" s="9" t="s">
        <v>228</v>
      </c>
      <c r="E14" s="29">
        <f>E15+E16+E22+E29+E30</f>
        <v>1667377.09</v>
      </c>
      <c r="F14" s="29">
        <f>F15+F16+F22+F29+F30</f>
        <v>1563713</v>
      </c>
      <c r="G14" s="103"/>
      <c r="H14" s="4"/>
    </row>
    <row r="15" spans="1:8" ht="22.5">
      <c r="A15" s="4"/>
      <c r="B15" s="6" t="s">
        <v>229</v>
      </c>
      <c r="C15" s="26" t="s">
        <v>337</v>
      </c>
      <c r="D15" s="9" t="s">
        <v>230</v>
      </c>
      <c r="E15" s="29">
        <v>9521.09</v>
      </c>
      <c r="F15" s="120">
        <v>36723</v>
      </c>
      <c r="G15" s="103"/>
      <c r="H15" s="4"/>
    </row>
    <row r="16" spans="1:8" ht="12.75">
      <c r="A16" s="4"/>
      <c r="B16" s="6"/>
      <c r="C16" s="26" t="s">
        <v>338</v>
      </c>
      <c r="D16" s="9" t="s">
        <v>231</v>
      </c>
      <c r="E16" s="29">
        <f>SUM(E17:E21)</f>
        <v>1644621</v>
      </c>
      <c r="F16" s="29">
        <f>SUM(F17:F21)</f>
        <v>1521930</v>
      </c>
      <c r="G16" s="4"/>
      <c r="H16" s="4"/>
    </row>
    <row r="17" spans="1:8" ht="22.5">
      <c r="A17" s="4"/>
      <c r="B17" s="6" t="s">
        <v>232</v>
      </c>
      <c r="C17" s="3" t="s">
        <v>233</v>
      </c>
      <c r="D17" s="9" t="s">
        <v>234</v>
      </c>
      <c r="E17" s="44">
        <v>914675</v>
      </c>
      <c r="F17" s="121">
        <v>735002</v>
      </c>
      <c r="G17" s="4"/>
      <c r="H17" s="4"/>
    </row>
    <row r="18" spans="1:8" ht="22.5">
      <c r="A18" s="4"/>
      <c r="B18" s="6" t="s">
        <v>235</v>
      </c>
      <c r="C18" s="2" t="s">
        <v>236</v>
      </c>
      <c r="D18" s="9" t="s">
        <v>237</v>
      </c>
      <c r="E18" s="44">
        <v>319946</v>
      </c>
      <c r="F18" s="121">
        <v>376928</v>
      </c>
      <c r="G18" s="4"/>
      <c r="H18" s="4"/>
    </row>
    <row r="19" spans="1:8" ht="22.5">
      <c r="A19" s="4"/>
      <c r="B19" s="6" t="s">
        <v>238</v>
      </c>
      <c r="C19" s="2" t="s">
        <v>239</v>
      </c>
      <c r="D19" s="9" t="s">
        <v>240</v>
      </c>
      <c r="E19" s="44">
        <v>0</v>
      </c>
      <c r="F19" s="121"/>
      <c r="G19" s="4"/>
      <c r="H19" s="4"/>
    </row>
    <row r="20" spans="1:8" ht="22.5">
      <c r="A20" s="4"/>
      <c r="B20" s="6" t="s">
        <v>241</v>
      </c>
      <c r="C20" s="2" t="s">
        <v>242</v>
      </c>
      <c r="D20" s="9" t="s">
        <v>243</v>
      </c>
      <c r="E20" s="44">
        <v>410000</v>
      </c>
      <c r="F20" s="121">
        <v>410000</v>
      </c>
      <c r="G20" s="103"/>
      <c r="H20" s="4"/>
    </row>
    <row r="21" spans="1:8" ht="12.75">
      <c r="A21" s="4"/>
      <c r="B21" s="6">
        <v>240</v>
      </c>
      <c r="C21" s="2" t="s">
        <v>336</v>
      </c>
      <c r="D21" s="112" t="s">
        <v>244</v>
      </c>
      <c r="E21" s="44">
        <v>0</v>
      </c>
      <c r="F21" s="121"/>
      <c r="G21" s="4"/>
      <c r="H21" s="4"/>
    </row>
    <row r="22" spans="1:8" ht="12.75">
      <c r="A22" s="4"/>
      <c r="B22" s="6"/>
      <c r="C22" s="26" t="s">
        <v>339</v>
      </c>
      <c r="D22" s="112" t="s">
        <v>245</v>
      </c>
      <c r="E22" s="44">
        <f>E23+E24+E25+E26+E27+E28</f>
        <v>12985</v>
      </c>
      <c r="F22" s="44">
        <v>5060</v>
      </c>
      <c r="G22" s="4"/>
      <c r="H22" s="4"/>
    </row>
    <row r="23" spans="1:8" ht="12.75">
      <c r="A23" s="4"/>
      <c r="B23" s="6">
        <v>300</v>
      </c>
      <c r="C23" s="2" t="s">
        <v>247</v>
      </c>
      <c r="D23" s="112" t="s">
        <v>246</v>
      </c>
      <c r="E23" s="44"/>
      <c r="F23" s="121"/>
      <c r="G23" s="4"/>
      <c r="H23" s="4"/>
    </row>
    <row r="24" spans="1:8" ht="12.75">
      <c r="A24" s="4"/>
      <c r="B24" s="6">
        <v>301</v>
      </c>
      <c r="C24" s="2" t="s">
        <v>340</v>
      </c>
      <c r="D24" s="112" t="s">
        <v>248</v>
      </c>
      <c r="E24" s="44">
        <v>3024</v>
      </c>
      <c r="F24" s="121">
        <v>660</v>
      </c>
      <c r="G24" s="4"/>
      <c r="H24" s="4"/>
    </row>
    <row r="25" spans="1:8" ht="12.75">
      <c r="A25" s="4"/>
      <c r="B25" s="6">
        <v>302</v>
      </c>
      <c r="C25" s="2" t="s">
        <v>341</v>
      </c>
      <c r="D25" s="112" t="s">
        <v>249</v>
      </c>
      <c r="E25" s="44"/>
      <c r="F25" s="121"/>
      <c r="G25" s="4"/>
      <c r="H25" s="4"/>
    </row>
    <row r="26" spans="1:8" ht="12.75">
      <c r="A26" s="4"/>
      <c r="B26" s="6">
        <v>303</v>
      </c>
      <c r="C26" s="2" t="s">
        <v>342</v>
      </c>
      <c r="D26" s="112" t="s">
        <v>250</v>
      </c>
      <c r="E26" s="44"/>
      <c r="F26" s="121"/>
      <c r="G26" s="4"/>
      <c r="H26" s="4"/>
    </row>
    <row r="27" spans="1:8" ht="12.75">
      <c r="A27" s="4"/>
      <c r="B27" s="6">
        <v>309</v>
      </c>
      <c r="C27" s="2" t="s">
        <v>343</v>
      </c>
      <c r="D27" s="112" t="s">
        <v>251</v>
      </c>
      <c r="E27" s="44">
        <v>9961</v>
      </c>
      <c r="F27" s="121">
        <v>4400</v>
      </c>
      <c r="G27" s="4"/>
      <c r="H27" s="4"/>
    </row>
    <row r="28" spans="1:8" ht="22.5">
      <c r="A28" s="4"/>
      <c r="B28" s="6" t="s">
        <v>254</v>
      </c>
      <c r="C28" s="2" t="s">
        <v>344</v>
      </c>
      <c r="D28" s="112" t="s">
        <v>252</v>
      </c>
      <c r="E28" s="44"/>
      <c r="F28" s="121"/>
      <c r="G28" s="4"/>
      <c r="H28" s="4"/>
    </row>
    <row r="29" spans="1:8" ht="12.75">
      <c r="A29" s="4"/>
      <c r="B29" s="6">
        <v>320</v>
      </c>
      <c r="C29" s="26" t="s">
        <v>256</v>
      </c>
      <c r="D29" s="112" t="s">
        <v>253</v>
      </c>
      <c r="E29" s="44"/>
      <c r="F29" s="121"/>
      <c r="G29" s="4"/>
      <c r="H29" s="4"/>
    </row>
    <row r="30" spans="1:8" ht="12.75">
      <c r="A30" s="4"/>
      <c r="B30" s="6">
        <v>33</v>
      </c>
      <c r="C30" s="26" t="s">
        <v>345</v>
      </c>
      <c r="D30" s="112" t="s">
        <v>255</v>
      </c>
      <c r="E30" s="29">
        <v>250</v>
      </c>
      <c r="F30" s="121"/>
      <c r="G30" s="4"/>
      <c r="H30" s="4"/>
    </row>
    <row r="31" spans="1:8" ht="12.75">
      <c r="A31" s="4"/>
      <c r="B31" s="6"/>
      <c r="C31" s="26" t="s">
        <v>346</v>
      </c>
      <c r="D31" s="112" t="s">
        <v>257</v>
      </c>
      <c r="E31" s="29">
        <f>E32+E36+E42+E45+E48+E51+E52+E53</f>
        <v>38348</v>
      </c>
      <c r="F31" s="29">
        <f>F32+F36+F42+F45+F48+F51+F52+F53</f>
        <v>17490</v>
      </c>
      <c r="G31" s="4"/>
      <c r="H31" s="4"/>
    </row>
    <row r="32" spans="1:8" ht="12.75">
      <c r="A32" s="4"/>
      <c r="B32" s="6">
        <v>40</v>
      </c>
      <c r="C32" s="26" t="s">
        <v>347</v>
      </c>
      <c r="D32" s="112" t="s">
        <v>258</v>
      </c>
      <c r="E32" s="29">
        <f>SUM(E33:E35)</f>
        <v>0</v>
      </c>
      <c r="F32" s="29">
        <f>SUM(F33:F35)</f>
        <v>0</v>
      </c>
      <c r="G32" s="4"/>
      <c r="H32" s="4"/>
    </row>
    <row r="33" spans="1:8" ht="12.75">
      <c r="A33" s="4"/>
      <c r="B33" s="6">
        <v>400.401</v>
      </c>
      <c r="C33" s="2" t="s">
        <v>261</v>
      </c>
      <c r="D33" s="112" t="s">
        <v>259</v>
      </c>
      <c r="E33" s="44"/>
      <c r="F33" s="120"/>
      <c r="G33" s="4"/>
      <c r="H33" s="4"/>
    </row>
    <row r="34" spans="1:8" ht="12.75">
      <c r="A34" s="4"/>
      <c r="B34" s="6">
        <v>402</v>
      </c>
      <c r="C34" s="2" t="s">
        <v>348</v>
      </c>
      <c r="D34" s="112" t="s">
        <v>260</v>
      </c>
      <c r="E34" s="44"/>
      <c r="F34" s="120"/>
      <c r="G34" s="4"/>
      <c r="H34" s="4"/>
    </row>
    <row r="35" spans="1:8" ht="12.75">
      <c r="A35" s="4"/>
      <c r="B35" s="6">
        <v>403</v>
      </c>
      <c r="C35" s="2" t="s">
        <v>349</v>
      </c>
      <c r="D35" s="112" t="s">
        <v>262</v>
      </c>
      <c r="E35" s="44"/>
      <c r="F35" s="121"/>
      <c r="G35" s="4"/>
      <c r="H35" s="4"/>
    </row>
    <row r="36" spans="1:8" ht="12.75">
      <c r="A36" s="4"/>
      <c r="B36" s="6">
        <v>41</v>
      </c>
      <c r="C36" s="26" t="s">
        <v>350</v>
      </c>
      <c r="D36" s="112" t="s">
        <v>263</v>
      </c>
      <c r="E36" s="44">
        <f>SUM(E37+E38+E39+E40+E41)</f>
        <v>829</v>
      </c>
      <c r="F36" s="44">
        <f>SUM(F37:F41)</f>
        <v>555</v>
      </c>
      <c r="G36" s="4"/>
      <c r="H36" s="4"/>
    </row>
    <row r="37" spans="1:8" ht="12.75">
      <c r="A37" s="4"/>
      <c r="B37" s="6">
        <v>410</v>
      </c>
      <c r="C37" s="2" t="s">
        <v>266</v>
      </c>
      <c r="D37" s="112" t="s">
        <v>264</v>
      </c>
      <c r="E37" s="44"/>
      <c r="F37" s="121">
        <v>155</v>
      </c>
      <c r="G37" s="4"/>
      <c r="H37" s="4"/>
    </row>
    <row r="38" spans="1:8" ht="12.75">
      <c r="A38" s="4"/>
      <c r="B38" s="6">
        <v>413</v>
      </c>
      <c r="C38" s="2" t="s">
        <v>351</v>
      </c>
      <c r="D38" s="112" t="s">
        <v>265</v>
      </c>
      <c r="E38" s="44"/>
      <c r="F38" s="121"/>
      <c r="G38" s="4"/>
      <c r="H38" s="4"/>
    </row>
    <row r="39" spans="1:8" ht="12.75">
      <c r="A39" s="4"/>
      <c r="B39" s="6">
        <v>414</v>
      </c>
      <c r="C39" s="2" t="s">
        <v>352</v>
      </c>
      <c r="D39" s="112" t="s">
        <v>267</v>
      </c>
      <c r="E39" s="44"/>
      <c r="F39" s="121"/>
      <c r="G39" s="4"/>
      <c r="H39" s="4"/>
    </row>
    <row r="40" spans="1:8" ht="12.75">
      <c r="A40" s="4"/>
      <c r="B40" s="6">
        <v>415</v>
      </c>
      <c r="C40" s="2" t="s">
        <v>353</v>
      </c>
      <c r="D40" s="112" t="s">
        <v>268</v>
      </c>
      <c r="E40" s="44"/>
      <c r="F40" s="121"/>
      <c r="G40" s="4"/>
      <c r="H40" s="4"/>
    </row>
    <row r="41" spans="1:8" ht="22.5">
      <c r="A41" s="4"/>
      <c r="B41" s="113" t="s">
        <v>372</v>
      </c>
      <c r="C41" s="2" t="s">
        <v>354</v>
      </c>
      <c r="D41" s="112" t="s">
        <v>269</v>
      </c>
      <c r="E41" s="29">
        <v>829</v>
      </c>
      <c r="F41" s="121">
        <v>400</v>
      </c>
      <c r="G41" s="4"/>
      <c r="H41" s="4"/>
    </row>
    <row r="42" spans="1:8" ht="12.75">
      <c r="A42" s="4"/>
      <c r="B42" s="113">
        <v>42</v>
      </c>
      <c r="C42" s="26" t="s">
        <v>357</v>
      </c>
      <c r="D42" s="112" t="s">
        <v>270</v>
      </c>
      <c r="E42" s="29">
        <f>E43+E44</f>
        <v>37519</v>
      </c>
      <c r="F42" s="29">
        <f>F43+F44</f>
        <v>16935</v>
      </c>
      <c r="G42" s="4"/>
      <c r="H42" s="4"/>
    </row>
    <row r="43" spans="1:8" ht="33.75">
      <c r="A43" s="4"/>
      <c r="B43" s="113" t="s">
        <v>373</v>
      </c>
      <c r="C43" s="111" t="s">
        <v>356</v>
      </c>
      <c r="D43" s="112" t="s">
        <v>271</v>
      </c>
      <c r="E43" s="29">
        <v>37519</v>
      </c>
      <c r="F43" s="120">
        <v>16935</v>
      </c>
      <c r="G43" s="4"/>
      <c r="H43" s="4"/>
    </row>
    <row r="44" spans="1:8" ht="12.75">
      <c r="A44" s="4"/>
      <c r="B44" s="6">
        <v>422</v>
      </c>
      <c r="C44" s="111" t="s">
        <v>355</v>
      </c>
      <c r="D44" s="112" t="s">
        <v>272</v>
      </c>
      <c r="E44" s="29"/>
      <c r="F44" s="120">
        <f>F45+F46</f>
        <v>0</v>
      </c>
      <c r="G44" s="4"/>
      <c r="H44" s="4"/>
    </row>
    <row r="45" spans="1:8" ht="12.75">
      <c r="A45" s="4"/>
      <c r="B45" s="6">
        <v>43</v>
      </c>
      <c r="C45" s="26" t="s">
        <v>358</v>
      </c>
      <c r="D45" s="112" t="s">
        <v>274</v>
      </c>
      <c r="E45" s="29">
        <f>E46+E47</f>
        <v>0</v>
      </c>
      <c r="F45" s="120"/>
      <c r="G45" s="4"/>
      <c r="H45" s="4"/>
    </row>
    <row r="46" spans="1:8" ht="12.75">
      <c r="A46" s="4"/>
      <c r="B46" s="6">
        <v>430</v>
      </c>
      <c r="C46" s="2" t="s">
        <v>273</v>
      </c>
      <c r="D46" s="112" t="s">
        <v>276</v>
      </c>
      <c r="E46" s="29"/>
      <c r="F46" s="120"/>
      <c r="G46" s="4"/>
      <c r="H46" s="4"/>
    </row>
    <row r="47" spans="1:8" ht="12.75">
      <c r="A47" s="4"/>
      <c r="B47" s="6">
        <v>431.439</v>
      </c>
      <c r="C47" s="2" t="s">
        <v>275</v>
      </c>
      <c r="D47" s="112" t="s">
        <v>277</v>
      </c>
      <c r="E47" s="29"/>
      <c r="F47" s="120">
        <f>F48+F49</f>
        <v>0</v>
      </c>
      <c r="G47" s="4"/>
      <c r="H47" s="4"/>
    </row>
    <row r="48" spans="1:8" ht="12.75">
      <c r="A48" s="4"/>
      <c r="B48" s="6">
        <v>44</v>
      </c>
      <c r="C48" s="26" t="s">
        <v>359</v>
      </c>
      <c r="D48" s="112" t="s">
        <v>279</v>
      </c>
      <c r="E48" s="29">
        <f>E49+E50</f>
        <v>0</v>
      </c>
      <c r="F48" s="120"/>
      <c r="G48" s="4"/>
      <c r="H48" s="4"/>
    </row>
    <row r="49" spans="1:8" ht="12.75">
      <c r="A49" s="4"/>
      <c r="B49" s="6">
        <v>440.441</v>
      </c>
      <c r="C49" s="2" t="s">
        <v>278</v>
      </c>
      <c r="D49" s="112" t="s">
        <v>281</v>
      </c>
      <c r="E49" s="29"/>
      <c r="F49" s="120"/>
      <c r="G49" s="4"/>
      <c r="H49" s="4"/>
    </row>
    <row r="50" spans="1:8" ht="12.75">
      <c r="A50" s="4"/>
      <c r="B50" s="6">
        <v>449</v>
      </c>
      <c r="C50" s="2" t="s">
        <v>280</v>
      </c>
      <c r="D50" s="112" t="s">
        <v>283</v>
      </c>
      <c r="E50" s="29"/>
      <c r="F50" s="120"/>
      <c r="G50" s="4"/>
      <c r="H50" s="4"/>
    </row>
    <row r="51" spans="1:8" ht="12.75">
      <c r="A51" s="4"/>
      <c r="B51" s="6">
        <v>450</v>
      </c>
      <c r="C51" s="26" t="s">
        <v>282</v>
      </c>
      <c r="D51" s="112" t="s">
        <v>284</v>
      </c>
      <c r="E51" s="29"/>
      <c r="F51" s="120"/>
      <c r="G51" s="4"/>
      <c r="H51" s="4"/>
    </row>
    <row r="52" spans="1:8" ht="12.75">
      <c r="A52" s="4"/>
      <c r="B52" s="6">
        <v>460</v>
      </c>
      <c r="C52" s="26" t="s">
        <v>360</v>
      </c>
      <c r="D52" s="112" t="s">
        <v>285</v>
      </c>
      <c r="E52" s="29"/>
      <c r="F52" s="120"/>
      <c r="G52" s="4"/>
      <c r="H52" s="4"/>
    </row>
    <row r="53" spans="1:8" ht="12.75">
      <c r="A53" s="4"/>
      <c r="B53" s="6">
        <v>47</v>
      </c>
      <c r="C53" s="26" t="s">
        <v>361</v>
      </c>
      <c r="D53" s="112" t="s">
        <v>286</v>
      </c>
      <c r="E53" s="29"/>
      <c r="F53" s="120"/>
      <c r="G53" s="4"/>
      <c r="H53" s="4"/>
    </row>
    <row r="54" spans="1:8" ht="12.75">
      <c r="A54" s="103"/>
      <c r="B54" s="6"/>
      <c r="C54" s="26" t="s">
        <v>362</v>
      </c>
      <c r="D54" s="112" t="s">
        <v>287</v>
      </c>
      <c r="E54" s="29">
        <f>E14-E31</f>
        <v>1629029.09</v>
      </c>
      <c r="F54" s="29">
        <f>F14-F31</f>
        <v>1546223</v>
      </c>
      <c r="G54" s="4"/>
      <c r="H54" s="103"/>
    </row>
    <row r="55" spans="1:8" ht="12.75" customHeight="1">
      <c r="A55" s="103"/>
      <c r="B55" s="6"/>
      <c r="C55" s="104" t="s">
        <v>363</v>
      </c>
      <c r="D55" s="112" t="s">
        <v>288</v>
      </c>
      <c r="E55" s="29">
        <f>E56+E59+E62+E66+E67-E70+E73</f>
        <v>1629029</v>
      </c>
      <c r="F55" s="29">
        <f>F56+F59+F62+F66+F67-F70+F73</f>
        <v>1546223</v>
      </c>
      <c r="G55" s="103">
        <f>E55-E54</f>
        <v>-0.09000000008381903</v>
      </c>
      <c r="H55" s="103"/>
    </row>
    <row r="56" spans="1:8" ht="12.75">
      <c r="A56" s="4"/>
      <c r="B56" s="6">
        <v>51</v>
      </c>
      <c r="C56" s="26" t="s">
        <v>364</v>
      </c>
      <c r="D56" s="112" t="s">
        <v>289</v>
      </c>
      <c r="E56" s="29">
        <f>E57+E58</f>
        <v>2548232</v>
      </c>
      <c r="F56" s="29">
        <f>F57+F58</f>
        <v>2548232</v>
      </c>
      <c r="G56" s="4"/>
      <c r="H56" s="4"/>
    </row>
    <row r="57" spans="1:8" ht="12.75" customHeight="1">
      <c r="A57" s="4"/>
      <c r="B57" s="6">
        <v>510</v>
      </c>
      <c r="C57" s="111" t="s">
        <v>365</v>
      </c>
      <c r="D57" s="112" t="s">
        <v>291</v>
      </c>
      <c r="E57" s="29">
        <v>2548232</v>
      </c>
      <c r="F57" s="120">
        <v>2548232</v>
      </c>
      <c r="G57" s="4"/>
      <c r="H57" s="4"/>
    </row>
    <row r="58" spans="1:8" ht="12.75">
      <c r="A58" s="4"/>
      <c r="B58" s="6">
        <v>512</v>
      </c>
      <c r="C58" s="2" t="s">
        <v>290</v>
      </c>
      <c r="D58" s="112" t="s">
        <v>292</v>
      </c>
      <c r="E58" s="29"/>
      <c r="F58" s="120">
        <f>F59+F60</f>
        <v>0</v>
      </c>
      <c r="G58" s="4"/>
      <c r="H58" s="4"/>
    </row>
    <row r="59" spans="1:8" ht="12.75">
      <c r="A59" s="4"/>
      <c r="B59" s="6">
        <v>52</v>
      </c>
      <c r="C59" s="105" t="s">
        <v>366</v>
      </c>
      <c r="D59" s="112" t="s">
        <v>294</v>
      </c>
      <c r="E59" s="29">
        <f>E60+E61</f>
        <v>0</v>
      </c>
      <c r="F59" s="120"/>
      <c r="G59" s="4"/>
      <c r="H59" s="4"/>
    </row>
    <row r="60" spans="1:8" ht="12.75">
      <c r="A60" s="4"/>
      <c r="B60" s="6">
        <v>520</v>
      </c>
      <c r="C60" s="2" t="s">
        <v>293</v>
      </c>
      <c r="D60" s="112" t="s">
        <v>296</v>
      </c>
      <c r="E60" s="29"/>
      <c r="F60" s="120"/>
      <c r="G60" s="4"/>
      <c r="H60" s="4"/>
    </row>
    <row r="61" spans="1:8" ht="12.75">
      <c r="A61" s="4"/>
      <c r="B61" s="6">
        <v>521</v>
      </c>
      <c r="C61" s="2" t="s">
        <v>295</v>
      </c>
      <c r="D61" s="112" t="s">
        <v>297</v>
      </c>
      <c r="E61" s="29"/>
      <c r="F61" s="120"/>
      <c r="G61" s="4"/>
      <c r="H61" s="4"/>
    </row>
    <row r="62" spans="1:8" ht="12.75">
      <c r="A62" s="4"/>
      <c r="B62" s="6">
        <v>53</v>
      </c>
      <c r="C62" s="26" t="s">
        <v>367</v>
      </c>
      <c r="D62" s="112" t="s">
        <v>299</v>
      </c>
      <c r="E62" s="29">
        <f>E63+E64+E65</f>
        <v>-147415</v>
      </c>
      <c r="F62" s="29">
        <f>F63+F64+F65</f>
        <v>-169158</v>
      </c>
      <c r="G62" s="4"/>
      <c r="H62" s="4"/>
    </row>
    <row r="63" spans="1:8" ht="22.5">
      <c r="A63" s="103"/>
      <c r="B63" s="6">
        <v>530</v>
      </c>
      <c r="C63" s="3" t="s">
        <v>298</v>
      </c>
      <c r="D63" s="112" t="s">
        <v>301</v>
      </c>
      <c r="E63" s="29">
        <v>-147415</v>
      </c>
      <c r="F63" s="120">
        <v>-169158</v>
      </c>
      <c r="G63" s="4"/>
      <c r="H63" s="103"/>
    </row>
    <row r="64" spans="1:8" ht="12.75">
      <c r="A64" s="4"/>
      <c r="B64" s="6">
        <v>531</v>
      </c>
      <c r="C64" s="2" t="s">
        <v>300</v>
      </c>
      <c r="D64" s="112" t="s">
        <v>302</v>
      </c>
      <c r="E64" s="29"/>
      <c r="F64" s="120"/>
      <c r="G64" s="4"/>
      <c r="H64" s="4"/>
    </row>
    <row r="65" spans="1:8" ht="12.75">
      <c r="A65" s="4"/>
      <c r="B65" s="23">
        <v>532</v>
      </c>
      <c r="C65" s="111" t="s">
        <v>368</v>
      </c>
      <c r="D65" s="112" t="s">
        <v>303</v>
      </c>
      <c r="E65" s="29"/>
      <c r="F65" s="120"/>
      <c r="G65" s="4"/>
      <c r="H65" s="4"/>
    </row>
    <row r="66" spans="1:8" ht="12.75">
      <c r="A66" s="4"/>
      <c r="B66" s="6">
        <v>54</v>
      </c>
      <c r="C66" s="48" t="s">
        <v>304</v>
      </c>
      <c r="D66" s="112" t="s">
        <v>305</v>
      </c>
      <c r="E66" s="29"/>
      <c r="F66" s="120"/>
      <c r="G66" s="106"/>
      <c r="H66" s="4"/>
    </row>
    <row r="67" spans="1:8" ht="12.75">
      <c r="A67" s="4"/>
      <c r="B67" s="6">
        <v>55</v>
      </c>
      <c r="C67" s="26" t="s">
        <v>369</v>
      </c>
      <c r="D67" s="112" t="s">
        <v>306</v>
      </c>
      <c r="E67" s="29">
        <f>E68+E69</f>
        <v>191230</v>
      </c>
      <c r="F67" s="120">
        <f>F68+F69</f>
        <v>44241</v>
      </c>
      <c r="G67" s="4"/>
      <c r="H67" s="4"/>
    </row>
    <row r="68" spans="1:8" ht="12.75">
      <c r="A68" s="4"/>
      <c r="B68" s="23">
        <v>550</v>
      </c>
      <c r="C68" s="2" t="s">
        <v>307</v>
      </c>
      <c r="D68" s="112" t="s">
        <v>308</v>
      </c>
      <c r="E68" s="29"/>
      <c r="F68" s="120"/>
      <c r="G68" s="4"/>
      <c r="H68" s="4"/>
    </row>
    <row r="69" spans="1:8" ht="12.75">
      <c r="A69" s="4"/>
      <c r="B69" s="16">
        <v>551</v>
      </c>
      <c r="C69" s="2" t="s">
        <v>309</v>
      </c>
      <c r="D69" s="112" t="s">
        <v>310</v>
      </c>
      <c r="E69" s="29">
        <v>191230</v>
      </c>
      <c r="F69" s="120">
        <v>44241</v>
      </c>
      <c r="G69" s="4"/>
      <c r="H69" s="4"/>
    </row>
    <row r="70" spans="1:8" ht="12.75">
      <c r="A70" s="4"/>
      <c r="B70" s="16">
        <v>56</v>
      </c>
      <c r="C70" s="26" t="s">
        <v>311</v>
      </c>
      <c r="D70" s="112" t="s">
        <v>312</v>
      </c>
      <c r="E70" s="29">
        <f>E71+E72</f>
        <v>191820</v>
      </c>
      <c r="F70" s="120">
        <f>F71+F72</f>
        <v>236061</v>
      </c>
      <c r="G70" s="4"/>
      <c r="H70" s="4"/>
    </row>
    <row r="71" spans="1:8" ht="12.75">
      <c r="A71" s="4"/>
      <c r="B71" s="23">
        <v>560</v>
      </c>
      <c r="C71" s="2" t="s">
        <v>313</v>
      </c>
      <c r="D71" s="112" t="s">
        <v>314</v>
      </c>
      <c r="E71" s="29">
        <v>191820</v>
      </c>
      <c r="F71" s="120">
        <v>236061</v>
      </c>
      <c r="G71" s="74"/>
      <c r="H71" s="4"/>
    </row>
    <row r="72" spans="1:8" ht="12.75">
      <c r="A72" s="4"/>
      <c r="B72" s="107">
        <v>561</v>
      </c>
      <c r="C72" s="108" t="s">
        <v>315</v>
      </c>
      <c r="D72" s="9" t="s">
        <v>316</v>
      </c>
      <c r="E72" s="52">
        <v>0</v>
      </c>
      <c r="F72" s="122">
        <v>0</v>
      </c>
      <c r="G72" s="74"/>
      <c r="H72" s="4"/>
    </row>
    <row r="73" spans="1:8" ht="12.75">
      <c r="A73" s="4"/>
      <c r="B73" s="16">
        <v>57</v>
      </c>
      <c r="C73" s="48" t="s">
        <v>370</v>
      </c>
      <c r="D73" s="9" t="s">
        <v>317</v>
      </c>
      <c r="E73" s="52">
        <f>E74+E75</f>
        <v>-771198</v>
      </c>
      <c r="F73" s="122">
        <v>-641031</v>
      </c>
      <c r="G73" s="4"/>
      <c r="H73" s="4"/>
    </row>
    <row r="74" spans="1:8" ht="22.5">
      <c r="A74" s="4"/>
      <c r="B74" s="16">
        <v>570</v>
      </c>
      <c r="C74" s="3" t="s">
        <v>318</v>
      </c>
      <c r="D74" s="9" t="s">
        <v>319</v>
      </c>
      <c r="E74" s="52"/>
      <c r="F74" s="122"/>
      <c r="G74" s="4"/>
      <c r="H74" s="4"/>
    </row>
    <row r="75" spans="1:8" ht="22.5">
      <c r="A75" s="5"/>
      <c r="B75" s="16">
        <v>571</v>
      </c>
      <c r="C75" s="3" t="s">
        <v>320</v>
      </c>
      <c r="D75" s="9" t="s">
        <v>321</v>
      </c>
      <c r="E75" s="29">
        <f>(285447+355583-5291+135459)*-1</f>
        <v>-771198</v>
      </c>
      <c r="F75" s="120">
        <v>-641031</v>
      </c>
      <c r="G75" s="5"/>
      <c r="H75" s="5"/>
    </row>
    <row r="76" spans="1:8" ht="12.75">
      <c r="A76" s="4"/>
      <c r="B76" s="2"/>
      <c r="C76" s="48" t="s">
        <v>322</v>
      </c>
      <c r="D76" s="9" t="s">
        <v>323</v>
      </c>
      <c r="E76" s="29">
        <v>2548232</v>
      </c>
      <c r="F76" s="120">
        <v>2548232</v>
      </c>
      <c r="G76" s="4"/>
      <c r="H76" s="4"/>
    </row>
    <row r="77" spans="1:8" ht="12.75">
      <c r="A77" s="4"/>
      <c r="B77" s="2"/>
      <c r="C77" s="48" t="s">
        <v>371</v>
      </c>
      <c r="D77" s="9" t="s">
        <v>324</v>
      </c>
      <c r="E77" s="24">
        <f>E54/E76</f>
        <v>0.6392781701195182</v>
      </c>
      <c r="F77" s="24">
        <f>F54/F76</f>
        <v>0.6067826634309592</v>
      </c>
      <c r="G77" s="4"/>
      <c r="H77" s="4"/>
    </row>
    <row r="78" spans="1:8" ht="22.5">
      <c r="A78" s="4"/>
      <c r="B78" s="2"/>
      <c r="C78" s="48" t="s">
        <v>325</v>
      </c>
      <c r="D78" s="9" t="s">
        <v>326</v>
      </c>
      <c r="E78" s="29"/>
      <c r="F78" s="120"/>
      <c r="G78" s="4"/>
      <c r="H78" s="4"/>
    </row>
    <row r="79" spans="1:8" ht="12.75">
      <c r="A79" s="4"/>
      <c r="B79" s="1"/>
      <c r="C79" s="2" t="s">
        <v>327</v>
      </c>
      <c r="D79" s="9" t="s">
        <v>328</v>
      </c>
      <c r="E79" s="53"/>
      <c r="F79" s="45"/>
      <c r="G79" s="4"/>
      <c r="H79" s="4"/>
    </row>
    <row r="80" spans="1:8" ht="12.75">
      <c r="A80" s="4"/>
      <c r="F80" s="50"/>
      <c r="G80" s="4"/>
      <c r="H80" s="4"/>
    </row>
    <row r="81" spans="1:8" ht="26.25" customHeight="1">
      <c r="A81" s="4"/>
      <c r="B81" s="4" t="s">
        <v>164</v>
      </c>
      <c r="C81" s="127" t="s">
        <v>165</v>
      </c>
      <c r="D81" s="127"/>
      <c r="E81" s="128" t="s">
        <v>374</v>
      </c>
      <c r="F81" s="129"/>
      <c r="G81" s="4"/>
      <c r="H81" s="4"/>
    </row>
    <row r="82" ht="12.75">
      <c r="B82" s="109" t="s">
        <v>456</v>
      </c>
    </row>
    <row r="83" spans="5:6" ht="12.75">
      <c r="E83" s="55"/>
      <c r="F83" s="56"/>
    </row>
    <row r="84" spans="5:6" ht="12.75">
      <c r="E84" s="49"/>
      <c r="F84" s="50"/>
    </row>
    <row r="87" ht="12.75">
      <c r="E87" s="74"/>
    </row>
    <row r="88" spans="5:6" ht="12.75">
      <c r="E88" s="74"/>
      <c r="F88" s="74"/>
    </row>
    <row r="89" spans="5:6" ht="12.75">
      <c r="E89" s="74"/>
      <c r="F89" s="74"/>
    </row>
  </sheetData>
  <sheetProtection/>
  <mergeCells count="5">
    <mergeCell ref="B8:F8"/>
    <mergeCell ref="B9:F9"/>
    <mergeCell ref="B10:F10"/>
    <mergeCell ref="C81:D81"/>
    <mergeCell ref="E81:F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7">
      <selection activeCell="B78" sqref="B78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2" ht="12.75">
      <c r="A5" s="4" t="s">
        <v>334</v>
      </c>
      <c r="B5" s="4"/>
    </row>
    <row r="6" spans="1:2" ht="12.75">
      <c r="A6" s="4" t="s">
        <v>448</v>
      </c>
      <c r="B6" s="4"/>
    </row>
    <row r="7" spans="1:5" ht="12.75">
      <c r="A7" s="125" t="s">
        <v>166</v>
      </c>
      <c r="B7" s="125"/>
      <c r="C7" s="125"/>
      <c r="D7" s="125"/>
      <c r="E7" s="125"/>
    </row>
    <row r="8" spans="1:5" ht="14.25" customHeight="1">
      <c r="A8" s="126" t="s">
        <v>167</v>
      </c>
      <c r="B8" s="126"/>
      <c r="C8" s="126"/>
      <c r="D8" s="126"/>
      <c r="E8" s="126"/>
    </row>
    <row r="9" spans="1:5" ht="14.25" customHeight="1">
      <c r="A9" s="126" t="s">
        <v>457</v>
      </c>
      <c r="B9" s="126"/>
      <c r="C9" s="126"/>
      <c r="D9" s="126"/>
      <c r="E9" s="126"/>
    </row>
    <row r="10" ht="12.75">
      <c r="E10" s="4" t="s">
        <v>9</v>
      </c>
    </row>
    <row r="11" spans="1:5" ht="33.75">
      <c r="A11" s="113" t="s">
        <v>375</v>
      </c>
      <c r="B11" s="113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60"/>
      <c r="B13" s="26" t="s">
        <v>221</v>
      </c>
      <c r="C13" s="7">
        <v>201</v>
      </c>
      <c r="D13" s="43"/>
      <c r="E13" s="93"/>
    </row>
    <row r="14" spans="1:5" ht="12.75">
      <c r="A14" s="6"/>
      <c r="B14" s="26" t="s">
        <v>384</v>
      </c>
      <c r="C14" s="9" t="s">
        <v>61</v>
      </c>
      <c r="D14" s="29">
        <f>SUM(D15:D18)</f>
        <v>82517</v>
      </c>
      <c r="E14" s="29">
        <f>SUM(E15:E18)</f>
        <v>66389</v>
      </c>
    </row>
    <row r="15" spans="1:8" ht="12.75">
      <c r="A15" s="6">
        <v>700</v>
      </c>
      <c r="B15" s="2" t="s">
        <v>168</v>
      </c>
      <c r="C15" s="9" t="s">
        <v>62</v>
      </c>
      <c r="D15" s="44">
        <v>36712</v>
      </c>
      <c r="E15" s="44">
        <v>35274</v>
      </c>
      <c r="H15" s="40"/>
    </row>
    <row r="16" spans="1:5" ht="12.75">
      <c r="A16" s="6">
        <v>701</v>
      </c>
      <c r="B16" s="114" t="s">
        <v>376</v>
      </c>
      <c r="C16" s="9" t="s">
        <v>63</v>
      </c>
      <c r="D16" s="44">
        <f>5198+40607</f>
        <v>45805</v>
      </c>
      <c r="E16" s="44">
        <v>31115</v>
      </c>
    </row>
    <row r="17" spans="1:5" ht="15.75" customHeight="1">
      <c r="A17" s="6">
        <v>702</v>
      </c>
      <c r="B17" s="114" t="s">
        <v>377</v>
      </c>
      <c r="C17" s="112" t="s">
        <v>64</v>
      </c>
      <c r="D17" s="44"/>
      <c r="E17" s="44"/>
    </row>
    <row r="18" spans="1:5" ht="12.75">
      <c r="A18" s="6">
        <v>709</v>
      </c>
      <c r="B18" s="57" t="s">
        <v>169</v>
      </c>
      <c r="C18" s="9" t="s">
        <v>65</v>
      </c>
      <c r="D18" s="44"/>
      <c r="E18" s="44"/>
    </row>
    <row r="19" spans="1:5" ht="12.75">
      <c r="A19" s="6"/>
      <c r="B19" s="58" t="s">
        <v>378</v>
      </c>
      <c r="C19" s="9" t="s">
        <v>66</v>
      </c>
      <c r="D19" s="44">
        <f>SUM(D20:D22)</f>
        <v>150138.03</v>
      </c>
      <c r="E19" s="44">
        <f>SUM(E20:E22)</f>
        <v>0</v>
      </c>
    </row>
    <row r="20" spans="1:5" ht="12.75">
      <c r="A20" s="6">
        <v>710</v>
      </c>
      <c r="B20" s="63" t="s">
        <v>170</v>
      </c>
      <c r="C20" s="9" t="s">
        <v>67</v>
      </c>
      <c r="D20" s="29">
        <v>150138.03</v>
      </c>
      <c r="E20" s="29"/>
    </row>
    <row r="21" spans="1:5" ht="12.75">
      <c r="A21" s="6">
        <v>711</v>
      </c>
      <c r="B21" s="3" t="s">
        <v>171</v>
      </c>
      <c r="C21" s="9" t="s">
        <v>68</v>
      </c>
      <c r="D21" s="29"/>
      <c r="E21" s="29"/>
    </row>
    <row r="22" spans="1:5" ht="12.75" customHeight="1">
      <c r="A22" s="6">
        <v>719</v>
      </c>
      <c r="B22" s="115" t="s">
        <v>379</v>
      </c>
      <c r="C22" s="112" t="s">
        <v>69</v>
      </c>
      <c r="D22" s="44"/>
      <c r="E22" s="44"/>
    </row>
    <row r="23" spans="1:5" ht="12.75">
      <c r="A23" s="61">
        <v>73</v>
      </c>
      <c r="B23" s="26" t="s">
        <v>383</v>
      </c>
      <c r="C23" s="112" t="s">
        <v>70</v>
      </c>
      <c r="D23" s="44">
        <f>SUM(D24:D30)</f>
        <v>36533</v>
      </c>
      <c r="E23" s="44">
        <f>SUM(E24:E30)</f>
        <v>27725</v>
      </c>
    </row>
    <row r="24" spans="1:5" ht="12.75">
      <c r="A24" s="6">
        <v>600</v>
      </c>
      <c r="B24" s="2" t="s">
        <v>172</v>
      </c>
      <c r="C24" s="112" t="s">
        <v>71</v>
      </c>
      <c r="D24" s="44">
        <v>20584</v>
      </c>
      <c r="E24" s="44">
        <v>3383</v>
      </c>
    </row>
    <row r="25" spans="1:5" ht="12.75">
      <c r="A25" s="6">
        <v>601</v>
      </c>
      <c r="B25" s="2" t="s">
        <v>173</v>
      </c>
      <c r="C25" s="112" t="s">
        <v>72</v>
      </c>
      <c r="D25" s="44">
        <v>480</v>
      </c>
      <c r="E25" s="44">
        <v>425</v>
      </c>
    </row>
    <row r="26" spans="1:5" ht="12.75">
      <c r="A26" s="6">
        <v>602</v>
      </c>
      <c r="B26" s="57" t="s">
        <v>174</v>
      </c>
      <c r="C26" s="112" t="s">
        <v>73</v>
      </c>
      <c r="D26" s="44"/>
      <c r="E26" s="44"/>
    </row>
    <row r="27" spans="1:5" ht="12.75">
      <c r="A27" s="6">
        <v>603</v>
      </c>
      <c r="B27" s="2" t="s">
        <v>175</v>
      </c>
      <c r="C27" s="112" t="s">
        <v>74</v>
      </c>
      <c r="D27" s="44">
        <v>7463</v>
      </c>
      <c r="E27" s="44">
        <v>6643</v>
      </c>
    </row>
    <row r="28" spans="1:5" ht="12.75">
      <c r="A28" s="6">
        <v>605</v>
      </c>
      <c r="B28" s="57" t="s">
        <v>176</v>
      </c>
      <c r="C28" s="112" t="s">
        <v>75</v>
      </c>
      <c r="D28" s="44">
        <v>1224</v>
      </c>
      <c r="E28" s="44">
        <v>1068</v>
      </c>
    </row>
    <row r="29" spans="1:5" ht="12.75">
      <c r="A29" s="6">
        <v>607</v>
      </c>
      <c r="B29" s="57" t="s">
        <v>177</v>
      </c>
      <c r="C29" s="112" t="s">
        <v>76</v>
      </c>
      <c r="D29" s="44">
        <v>0</v>
      </c>
      <c r="E29" s="44"/>
    </row>
    <row r="30" spans="1:5" ht="22.5">
      <c r="A30" s="6" t="s">
        <v>179</v>
      </c>
      <c r="B30" s="57" t="s">
        <v>178</v>
      </c>
      <c r="C30" s="112" t="s">
        <v>77</v>
      </c>
      <c r="D30" s="44">
        <f>1053+357+1697+3659+16</f>
        <v>6782</v>
      </c>
      <c r="E30" s="44">
        <v>16206</v>
      </c>
    </row>
    <row r="31" spans="1:5" ht="12.75">
      <c r="A31" s="6"/>
      <c r="B31" s="26" t="s">
        <v>380</v>
      </c>
      <c r="C31" s="112" t="s">
        <v>78</v>
      </c>
      <c r="D31" s="29">
        <f>SUM(D32:D34)</f>
        <v>4892.46</v>
      </c>
      <c r="E31" s="29">
        <f>SUM(E32:E34)</f>
        <v>0</v>
      </c>
    </row>
    <row r="32" spans="1:5" ht="12.75">
      <c r="A32" s="6">
        <v>610</v>
      </c>
      <c r="B32" s="2" t="s">
        <v>180</v>
      </c>
      <c r="C32" s="112" t="s">
        <v>79</v>
      </c>
      <c r="D32" s="29">
        <v>4892.46</v>
      </c>
      <c r="E32" s="29"/>
    </row>
    <row r="33" spans="1:5" ht="12.75">
      <c r="A33" s="6">
        <v>611</v>
      </c>
      <c r="B33" s="111" t="s">
        <v>381</v>
      </c>
      <c r="C33" s="112" t="s">
        <v>80</v>
      </c>
      <c r="D33" s="29"/>
      <c r="E33" s="29"/>
    </row>
    <row r="34" spans="1:5" ht="12.75">
      <c r="A34" s="6">
        <v>619</v>
      </c>
      <c r="B34" s="111" t="s">
        <v>382</v>
      </c>
      <c r="C34" s="112" t="s">
        <v>81</v>
      </c>
      <c r="D34" s="29"/>
      <c r="E34" s="29"/>
    </row>
    <row r="35" spans="1:5" ht="22.5">
      <c r="A35" s="6"/>
      <c r="B35" s="48" t="s">
        <v>385</v>
      </c>
      <c r="C35" s="112" t="s">
        <v>82</v>
      </c>
      <c r="D35" s="29">
        <f>SUM(D14+D19-D23-D31)</f>
        <v>191229.57</v>
      </c>
      <c r="E35" s="29">
        <f>SUM(E14-E23)</f>
        <v>38664</v>
      </c>
    </row>
    <row r="36" spans="1:5" ht="12.75">
      <c r="A36" s="6"/>
      <c r="B36" s="111" t="s">
        <v>386</v>
      </c>
      <c r="C36" s="112" t="s">
        <v>83</v>
      </c>
      <c r="D36" s="29"/>
      <c r="E36" s="29">
        <v>0</v>
      </c>
    </row>
    <row r="37" spans="1:5" ht="12.75">
      <c r="A37" s="6"/>
      <c r="B37" s="26" t="s">
        <v>387</v>
      </c>
      <c r="C37" s="112" t="s">
        <v>84</v>
      </c>
      <c r="D37" s="29">
        <f>SUM(D38+D39)</f>
        <v>0</v>
      </c>
      <c r="E37" s="29">
        <f>SUM(E38+E39)</f>
        <v>0</v>
      </c>
    </row>
    <row r="38" spans="1:5" ht="12.75">
      <c r="A38" s="6">
        <v>730</v>
      </c>
      <c r="B38" s="2" t="s">
        <v>181</v>
      </c>
      <c r="C38" s="112" t="s">
        <v>85</v>
      </c>
      <c r="D38" s="29"/>
      <c r="E38" s="29"/>
    </row>
    <row r="39" spans="1:5" ht="12.75">
      <c r="A39" s="6">
        <v>731</v>
      </c>
      <c r="B39" s="3" t="s">
        <v>182</v>
      </c>
      <c r="C39" s="112" t="s">
        <v>86</v>
      </c>
      <c r="D39" s="29"/>
      <c r="E39" s="29"/>
    </row>
    <row r="40" spans="1:5" ht="12.75">
      <c r="A40" s="6"/>
      <c r="B40" s="26" t="s">
        <v>388</v>
      </c>
      <c r="C40" s="112" t="s">
        <v>87</v>
      </c>
      <c r="D40" s="29">
        <f>D41+D42</f>
        <v>0</v>
      </c>
      <c r="E40" s="29">
        <f>E41+E42</f>
        <v>0</v>
      </c>
    </row>
    <row r="41" spans="1:5" ht="12.75">
      <c r="A41" s="6">
        <v>630</v>
      </c>
      <c r="B41" s="2" t="s">
        <v>183</v>
      </c>
      <c r="C41" s="112" t="s">
        <v>88</v>
      </c>
      <c r="D41" s="29"/>
      <c r="E41" s="29"/>
    </row>
    <row r="42" spans="1:5" ht="12.75">
      <c r="A42" s="62">
        <v>631</v>
      </c>
      <c r="B42" s="2" t="s">
        <v>184</v>
      </c>
      <c r="C42" s="112" t="s">
        <v>89</v>
      </c>
      <c r="D42" s="29"/>
      <c r="E42" s="29"/>
    </row>
    <row r="43" spans="1:5" ht="33.75" customHeight="1">
      <c r="A43" s="6"/>
      <c r="B43" s="48" t="s">
        <v>389</v>
      </c>
      <c r="C43" s="112" t="s">
        <v>90</v>
      </c>
      <c r="D43" s="52">
        <f>D35</f>
        <v>191229.57</v>
      </c>
      <c r="E43" s="52">
        <f>E35</f>
        <v>38664</v>
      </c>
    </row>
    <row r="44" spans="1:5" ht="22.5">
      <c r="A44" s="6"/>
      <c r="B44" s="114" t="s">
        <v>390</v>
      </c>
      <c r="C44" s="112" t="s">
        <v>91</v>
      </c>
      <c r="D44" s="52">
        <f>D36-D37</f>
        <v>0</v>
      </c>
      <c r="E44" s="52">
        <f>E36-E37</f>
        <v>0</v>
      </c>
    </row>
    <row r="45" spans="1:5" ht="12.75">
      <c r="A45" s="6"/>
      <c r="B45" s="26" t="s">
        <v>185</v>
      </c>
      <c r="C45" s="112" t="s">
        <v>197</v>
      </c>
      <c r="D45" s="52"/>
      <c r="E45" s="52"/>
    </row>
    <row r="46" spans="1:5" ht="12.75">
      <c r="A46" s="6">
        <v>821</v>
      </c>
      <c r="B46" s="2" t="s">
        <v>186</v>
      </c>
      <c r="C46" s="112" t="s">
        <v>198</v>
      </c>
      <c r="D46" s="29"/>
      <c r="E46" s="29"/>
    </row>
    <row r="47" spans="1:5" ht="12.75">
      <c r="A47" s="6" t="s">
        <v>187</v>
      </c>
      <c r="B47" s="2" t="s">
        <v>188</v>
      </c>
      <c r="C47" s="112" t="s">
        <v>199</v>
      </c>
      <c r="D47" s="29"/>
      <c r="E47" s="29"/>
    </row>
    <row r="48" spans="1:5" ht="12.75">
      <c r="A48" s="6" t="s">
        <v>187</v>
      </c>
      <c r="B48" s="2" t="s">
        <v>189</v>
      </c>
      <c r="C48" s="112" t="s">
        <v>200</v>
      </c>
      <c r="D48" s="29"/>
      <c r="E48" s="29"/>
    </row>
    <row r="49" spans="1:5" ht="27.75" customHeight="1">
      <c r="A49" s="6"/>
      <c r="B49" s="48" t="s">
        <v>391</v>
      </c>
      <c r="C49" s="112" t="s">
        <v>201</v>
      </c>
      <c r="D49" s="29">
        <f>D43</f>
        <v>191229.57</v>
      </c>
      <c r="E49" s="29">
        <f>E43</f>
        <v>38664</v>
      </c>
    </row>
    <row r="50" spans="1:5" ht="12.75">
      <c r="A50" s="6"/>
      <c r="B50" s="111" t="s">
        <v>392</v>
      </c>
      <c r="C50" s="112" t="s">
        <v>202</v>
      </c>
      <c r="D50" s="29">
        <f>D44</f>
        <v>0</v>
      </c>
      <c r="E50" s="29">
        <f>E44</f>
        <v>0</v>
      </c>
    </row>
    <row r="51" spans="1:5" ht="22.5">
      <c r="A51" s="6"/>
      <c r="B51" s="48" t="s">
        <v>393</v>
      </c>
      <c r="C51" s="112" t="s">
        <v>203</v>
      </c>
      <c r="D51" s="29">
        <f>SUM(D52:D56)</f>
        <v>69977</v>
      </c>
      <c r="E51" s="29">
        <f>SUM(E52:E56)</f>
        <v>89464</v>
      </c>
    </row>
    <row r="52" spans="1:5" ht="12.75">
      <c r="A52" s="6">
        <v>720</v>
      </c>
      <c r="B52" s="2" t="s">
        <v>190</v>
      </c>
      <c r="C52" s="112" t="s">
        <v>204</v>
      </c>
      <c r="D52" s="29">
        <v>69977</v>
      </c>
      <c r="E52" s="29">
        <v>89464</v>
      </c>
    </row>
    <row r="53" spans="1:5" ht="22.5">
      <c r="A53" s="6">
        <v>721</v>
      </c>
      <c r="B53" s="59" t="s">
        <v>191</v>
      </c>
      <c r="C53" s="112" t="s">
        <v>205</v>
      </c>
      <c r="D53" s="29"/>
      <c r="E53" s="29"/>
    </row>
    <row r="54" spans="1:5" ht="22.5">
      <c r="A54" s="6">
        <v>722</v>
      </c>
      <c r="B54" s="59" t="s">
        <v>192</v>
      </c>
      <c r="C54" s="112" t="s">
        <v>206</v>
      </c>
      <c r="D54" s="29"/>
      <c r="E54" s="29"/>
    </row>
    <row r="55" spans="1:5" ht="12.75">
      <c r="A55" s="62">
        <v>723</v>
      </c>
      <c r="B55" s="59" t="s">
        <v>394</v>
      </c>
      <c r="C55" s="112" t="s">
        <v>207</v>
      </c>
      <c r="D55" s="29"/>
      <c r="E55" s="29"/>
    </row>
    <row r="56" spans="1:5" ht="12.75">
      <c r="A56" s="6">
        <v>729</v>
      </c>
      <c r="B56" s="111" t="s">
        <v>395</v>
      </c>
      <c r="C56" s="112" t="s">
        <v>208</v>
      </c>
      <c r="D56" s="29"/>
      <c r="E56" s="29"/>
    </row>
    <row r="57" spans="1:5" ht="12.75">
      <c r="A57" s="6"/>
      <c r="B57" s="48" t="s">
        <v>396</v>
      </c>
      <c r="C57" s="112" t="s">
        <v>209</v>
      </c>
      <c r="D57" s="29">
        <f>SUM(D58:D62)</f>
        <v>205436.2</v>
      </c>
      <c r="E57" s="29">
        <f>SUM(E58:E62)</f>
        <v>106618</v>
      </c>
    </row>
    <row r="58" spans="1:5" ht="12.75">
      <c r="A58" s="6">
        <v>620</v>
      </c>
      <c r="B58" s="59" t="s">
        <v>193</v>
      </c>
      <c r="C58" s="112" t="s">
        <v>210</v>
      </c>
      <c r="D58" s="29">
        <v>205436.2</v>
      </c>
      <c r="E58" s="29">
        <v>106618</v>
      </c>
    </row>
    <row r="59" spans="1:5" ht="22.5">
      <c r="A59" s="62">
        <v>621</v>
      </c>
      <c r="B59" s="59" t="s">
        <v>194</v>
      </c>
      <c r="C59" s="112" t="s">
        <v>211</v>
      </c>
      <c r="D59" s="29"/>
      <c r="E59" s="29"/>
    </row>
    <row r="60" spans="1:5" ht="22.5">
      <c r="A60" s="6">
        <v>622</v>
      </c>
      <c r="B60" s="59" t="s">
        <v>397</v>
      </c>
      <c r="C60" s="112" t="s">
        <v>212</v>
      </c>
      <c r="D60" s="29"/>
      <c r="E60" s="29"/>
    </row>
    <row r="61" spans="1:5" ht="12.75">
      <c r="A61" s="6">
        <v>623</v>
      </c>
      <c r="B61" s="59" t="s">
        <v>398</v>
      </c>
      <c r="C61" s="112" t="s">
        <v>213</v>
      </c>
      <c r="D61" s="29"/>
      <c r="E61" s="29"/>
    </row>
    <row r="62" spans="1:5" ht="12.75">
      <c r="A62" s="6">
        <v>629</v>
      </c>
      <c r="B62" s="59" t="s">
        <v>399</v>
      </c>
      <c r="C62" s="112" t="s">
        <v>214</v>
      </c>
      <c r="D62" s="29"/>
      <c r="E62" s="29"/>
    </row>
    <row r="63" spans="1:5" ht="22.5">
      <c r="A63" s="62"/>
      <c r="B63" s="48" t="s">
        <v>400</v>
      </c>
      <c r="C63" s="112" t="s">
        <v>215</v>
      </c>
      <c r="D63" s="29">
        <v>0</v>
      </c>
      <c r="E63" s="29"/>
    </row>
    <row r="64" spans="1:5" ht="12.75">
      <c r="A64" s="6"/>
      <c r="B64" s="59" t="s">
        <v>401</v>
      </c>
      <c r="C64" s="112" t="s">
        <v>216</v>
      </c>
      <c r="D64" s="29">
        <f>D57-D51</f>
        <v>135459.2</v>
      </c>
      <c r="E64" s="29">
        <f>E57-E51</f>
        <v>17154</v>
      </c>
    </row>
    <row r="65" spans="1:5" ht="33.75">
      <c r="A65" s="6"/>
      <c r="B65" s="48" t="s">
        <v>402</v>
      </c>
      <c r="C65" s="112" t="s">
        <v>217</v>
      </c>
      <c r="D65" s="29">
        <f>D49-D64</f>
        <v>55770.369999999995</v>
      </c>
      <c r="E65" s="29">
        <f>SUM(E49-E64)</f>
        <v>21510</v>
      </c>
    </row>
    <row r="66" spans="1:5" ht="12.75">
      <c r="A66" s="6"/>
      <c r="B66" s="59" t="s">
        <v>403</v>
      </c>
      <c r="C66" s="112" t="s">
        <v>218</v>
      </c>
      <c r="D66" s="29"/>
      <c r="E66" s="29"/>
    </row>
    <row r="67" spans="1:5" ht="12.75">
      <c r="A67" s="6"/>
      <c r="B67" s="59" t="s">
        <v>195</v>
      </c>
      <c r="C67" s="112" t="s">
        <v>219</v>
      </c>
      <c r="D67" s="29"/>
      <c r="E67" s="29"/>
    </row>
    <row r="68" spans="1:5" ht="12.75">
      <c r="A68" s="62"/>
      <c r="B68" s="59" t="s">
        <v>196</v>
      </c>
      <c r="C68" s="112" t="s">
        <v>220</v>
      </c>
      <c r="D68" s="29"/>
      <c r="E68" s="29"/>
    </row>
    <row r="69" spans="5:10" ht="12.75">
      <c r="E69" s="50"/>
      <c r="F69" s="4"/>
      <c r="G69" s="4"/>
      <c r="H69" s="4"/>
      <c r="I69" s="4"/>
      <c r="J69" s="4"/>
    </row>
    <row r="70" spans="1:10" ht="26.25" customHeight="1">
      <c r="A70" s="4" t="s">
        <v>164</v>
      </c>
      <c r="B70" s="127" t="s">
        <v>165</v>
      </c>
      <c r="C70" s="127"/>
      <c r="D70" s="128" t="s">
        <v>374</v>
      </c>
      <c r="E70" s="129"/>
      <c r="F70" s="4"/>
      <c r="G70" s="4"/>
      <c r="H70" s="4"/>
      <c r="I70" s="4"/>
      <c r="J70" s="4"/>
    </row>
    <row r="71" spans="1:10" ht="12.75">
      <c r="A71" s="109" t="s">
        <v>478</v>
      </c>
      <c r="F71" s="4"/>
      <c r="G71" s="4"/>
      <c r="H71" s="4"/>
      <c r="I71" s="4"/>
      <c r="J71" s="4"/>
    </row>
    <row r="72" spans="4:10" ht="12.75">
      <c r="D72" s="55"/>
      <c r="E72" s="56"/>
      <c r="F72" s="4"/>
      <c r="G72" s="4"/>
      <c r="H72" s="4"/>
      <c r="I72" s="4"/>
      <c r="J72" s="4"/>
    </row>
    <row r="73" spans="4:10" ht="12.75">
      <c r="D73" s="49"/>
      <c r="E73" s="50"/>
      <c r="F73" s="4"/>
      <c r="G73" s="4"/>
      <c r="H73" s="4"/>
      <c r="I73" s="4"/>
      <c r="J73" s="4"/>
    </row>
    <row r="77" ht="12.75">
      <c r="D77" s="74"/>
    </row>
    <row r="78" ht="12.75">
      <c r="D78" s="74"/>
    </row>
    <row r="79" ht="12.75">
      <c r="D79" s="74"/>
    </row>
    <row r="80" ht="12.75">
      <c r="D80" s="7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0">
      <selection activeCell="G26" sqref="G2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2" ht="12.75">
      <c r="A5" s="4" t="s">
        <v>334</v>
      </c>
      <c r="B5" s="4"/>
    </row>
    <row r="6" spans="1:2" ht="12.75">
      <c r="A6" s="4" t="s">
        <v>448</v>
      </c>
      <c r="B6" s="4"/>
    </row>
    <row r="8" spans="1:5" ht="12.75">
      <c r="A8" s="125" t="s">
        <v>11</v>
      </c>
      <c r="B8" s="125"/>
      <c r="C8" s="125"/>
      <c r="D8" s="125"/>
      <c r="E8" s="125"/>
    </row>
    <row r="9" spans="1:5" ht="12.75">
      <c r="A9" s="125" t="s">
        <v>458</v>
      </c>
      <c r="B9" s="125"/>
      <c r="C9" s="125"/>
      <c r="D9" s="125"/>
      <c r="E9" s="125"/>
    </row>
    <row r="10" ht="12.75">
      <c r="E10" s="4" t="s">
        <v>9</v>
      </c>
    </row>
    <row r="11" spans="1:5" ht="22.5">
      <c r="A11" s="6" t="s">
        <v>92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43">
        <f>SUM(D14:D17)</f>
        <v>82806</v>
      </c>
      <c r="E13" s="43">
        <f>SUM(E14:E17)</f>
        <v>24960</v>
      </c>
    </row>
    <row r="14" spans="1:5" ht="12.75">
      <c r="A14" s="7">
        <v>2</v>
      </c>
      <c r="B14" s="2" t="s">
        <v>10</v>
      </c>
      <c r="C14" s="7">
        <v>302</v>
      </c>
      <c r="D14" s="29">
        <v>191230</v>
      </c>
      <c r="E14" s="29">
        <v>38664</v>
      </c>
    </row>
    <row r="15" spans="1:7" ht="12.75">
      <c r="A15" s="7">
        <v>3</v>
      </c>
      <c r="B15" s="2" t="s">
        <v>93</v>
      </c>
      <c r="C15" s="7">
        <v>303</v>
      </c>
      <c r="D15" s="29">
        <f>-135459+5291</f>
        <v>-130168</v>
      </c>
      <c r="E15" s="29">
        <v>-17154</v>
      </c>
      <c r="G15" s="35"/>
    </row>
    <row r="16" spans="1:5" ht="22.5">
      <c r="A16" s="7">
        <v>4</v>
      </c>
      <c r="B16" s="3" t="s">
        <v>94</v>
      </c>
      <c r="C16" s="7">
        <v>304</v>
      </c>
      <c r="D16" s="29">
        <v>21744</v>
      </c>
      <c r="E16" s="29">
        <v>3450</v>
      </c>
    </row>
    <row r="17" spans="1:5" ht="12.75">
      <c r="A17" s="7">
        <v>5</v>
      </c>
      <c r="B17" s="116" t="s">
        <v>404</v>
      </c>
      <c r="C17" s="7">
        <v>305</v>
      </c>
      <c r="D17" s="29">
        <v>0</v>
      </c>
      <c r="E17" s="29">
        <v>0</v>
      </c>
    </row>
    <row r="18" spans="1:5" ht="22.5">
      <c r="A18" s="7">
        <v>6</v>
      </c>
      <c r="B18" s="117" t="s">
        <v>405</v>
      </c>
      <c r="C18" s="7">
        <v>306</v>
      </c>
      <c r="D18" s="29"/>
      <c r="E18" s="29"/>
    </row>
    <row r="19" spans="1:8" ht="22.5">
      <c r="A19" s="7">
        <v>7</v>
      </c>
      <c r="B19" s="27" t="s">
        <v>406</v>
      </c>
      <c r="C19" s="7">
        <v>307</v>
      </c>
      <c r="D19" s="29">
        <f>D20-D21</f>
        <v>0</v>
      </c>
      <c r="E19" s="29">
        <f>E20-E21</f>
        <v>0</v>
      </c>
      <c r="G19" s="35"/>
      <c r="H19" s="35"/>
    </row>
    <row r="20" spans="1:5" ht="12.75">
      <c r="A20" s="7">
        <v>8</v>
      </c>
      <c r="B20" s="111" t="s">
        <v>407</v>
      </c>
      <c r="C20" s="7">
        <v>308</v>
      </c>
      <c r="D20" s="29">
        <v>0</v>
      </c>
      <c r="E20" s="29">
        <v>0</v>
      </c>
    </row>
    <row r="21" spans="1:5" ht="12.75">
      <c r="A21" s="7">
        <v>9</v>
      </c>
      <c r="B21" s="2" t="s">
        <v>95</v>
      </c>
      <c r="C21" s="7">
        <v>309</v>
      </c>
      <c r="D21" s="29">
        <v>0</v>
      </c>
      <c r="E21" s="29">
        <v>0</v>
      </c>
    </row>
    <row r="22" spans="1:5" ht="12.75">
      <c r="A22" s="7">
        <v>10</v>
      </c>
      <c r="B22" s="111" t="s">
        <v>408</v>
      </c>
      <c r="C22" s="7">
        <v>310</v>
      </c>
      <c r="D22" s="29"/>
      <c r="E22" s="29"/>
    </row>
    <row r="23" spans="1:5" ht="12.75">
      <c r="A23" s="7">
        <v>11</v>
      </c>
      <c r="B23" s="26" t="s">
        <v>409</v>
      </c>
      <c r="C23" s="7">
        <v>311</v>
      </c>
      <c r="D23" s="29">
        <f>D13+D20-D21</f>
        <v>82806</v>
      </c>
      <c r="E23" s="29">
        <f>E13+E20-E21</f>
        <v>24960</v>
      </c>
    </row>
    <row r="24" spans="1:5" ht="12.75">
      <c r="A24" s="7">
        <v>12</v>
      </c>
      <c r="B24" s="26" t="s">
        <v>96</v>
      </c>
      <c r="C24" s="7">
        <v>312</v>
      </c>
      <c r="D24" s="29"/>
      <c r="E24" s="29"/>
    </row>
    <row r="25" spans="1:8" ht="12.75">
      <c r="A25" s="7">
        <v>13</v>
      </c>
      <c r="B25" s="2" t="s">
        <v>97</v>
      </c>
      <c r="C25" s="7">
        <v>313</v>
      </c>
      <c r="D25" s="29">
        <f>'bilans stanja'!F54</f>
        <v>1546223</v>
      </c>
      <c r="E25" s="29">
        <v>1736817</v>
      </c>
      <c r="G25" s="35"/>
      <c r="H25" s="35"/>
    </row>
    <row r="26" spans="1:5" ht="12.75">
      <c r="A26" s="7">
        <v>14</v>
      </c>
      <c r="B26" s="2" t="s">
        <v>98</v>
      </c>
      <c r="C26" s="7">
        <v>314</v>
      </c>
      <c r="D26" s="29">
        <f>'bilans stanja'!E54</f>
        <v>1629029.09</v>
      </c>
      <c r="E26" s="29">
        <v>1761776</v>
      </c>
    </row>
    <row r="27" spans="1:5" ht="12.75">
      <c r="A27" s="7">
        <v>15</v>
      </c>
      <c r="B27" s="26" t="s">
        <v>99</v>
      </c>
      <c r="C27" s="7">
        <v>315</v>
      </c>
      <c r="D27" s="29"/>
      <c r="E27" s="29"/>
    </row>
    <row r="28" spans="1:5" ht="12.75">
      <c r="A28" s="7">
        <v>16</v>
      </c>
      <c r="B28" s="2" t="s">
        <v>103</v>
      </c>
      <c r="C28" s="7">
        <v>316</v>
      </c>
      <c r="D28" s="29">
        <v>2548232</v>
      </c>
      <c r="E28" s="29">
        <v>2548232</v>
      </c>
    </row>
    <row r="29" spans="1:5" ht="12.75">
      <c r="A29" s="7">
        <v>17</v>
      </c>
      <c r="B29" s="2" t="s">
        <v>100</v>
      </c>
      <c r="C29" s="7">
        <v>317</v>
      </c>
      <c r="D29" s="29"/>
      <c r="E29" s="29"/>
    </row>
    <row r="30" spans="1:5" ht="12.75">
      <c r="A30" s="7">
        <v>18</v>
      </c>
      <c r="B30" s="2" t="s">
        <v>101</v>
      </c>
      <c r="C30" s="7">
        <v>318</v>
      </c>
      <c r="D30" s="29"/>
      <c r="E30" s="29"/>
    </row>
    <row r="31" spans="1:5" ht="12.75">
      <c r="A31" s="7">
        <v>19</v>
      </c>
      <c r="B31" s="3" t="s">
        <v>102</v>
      </c>
      <c r="C31" s="7">
        <v>319</v>
      </c>
      <c r="D31" s="29">
        <v>2548232</v>
      </c>
      <c r="E31" s="29">
        <v>2548232</v>
      </c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10" ht="36" customHeight="1">
      <c r="A34" s="70" t="s">
        <v>164</v>
      </c>
      <c r="B34" s="127" t="s">
        <v>165</v>
      </c>
      <c r="C34" s="127"/>
      <c r="D34" s="128" t="s">
        <v>374</v>
      </c>
      <c r="E34" s="129"/>
      <c r="F34" s="4"/>
      <c r="G34" s="4"/>
      <c r="H34" s="4"/>
      <c r="I34" s="4"/>
      <c r="J34" s="4"/>
    </row>
    <row r="35" spans="1:10" ht="12.75">
      <c r="A35" s="109" t="s">
        <v>459</v>
      </c>
      <c r="F35" s="4"/>
      <c r="G35" s="4"/>
      <c r="H35" s="4"/>
      <c r="I35" s="4"/>
      <c r="J35" s="4"/>
    </row>
    <row r="36" spans="2:10" ht="12.75">
      <c r="B36" s="54"/>
      <c r="D36" s="55"/>
      <c r="E36" s="56"/>
      <c r="F36" s="4"/>
      <c r="G36" s="4"/>
      <c r="H36" s="4"/>
      <c r="I36" s="4"/>
      <c r="J36" s="4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</sheetData>
  <sheetProtection/>
  <mergeCells count="4">
    <mergeCell ref="A8:E8"/>
    <mergeCell ref="A9:E9"/>
    <mergeCell ref="B34:C34"/>
    <mergeCell ref="D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2">
      <selection activeCell="H61" sqref="H61"/>
    </sheetView>
  </sheetViews>
  <sheetFormatPr defaultColWidth="9.140625" defaultRowHeight="12.75"/>
  <cols>
    <col min="1" max="1" width="1.7109375" style="0" customWidth="1"/>
    <col min="2" max="2" width="46.00390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2" ht="12.75">
      <c r="A5" s="4" t="s">
        <v>334</v>
      </c>
      <c r="B5" s="4"/>
    </row>
    <row r="6" spans="1:2" ht="12.75">
      <c r="A6" s="4" t="s">
        <v>448</v>
      </c>
      <c r="B6" s="4"/>
    </row>
    <row r="8" spans="1:5" ht="12.75">
      <c r="A8" s="125" t="s">
        <v>13</v>
      </c>
      <c r="B8" s="125"/>
      <c r="C8" s="125"/>
      <c r="D8" s="125"/>
      <c r="E8" s="125"/>
    </row>
    <row r="9" spans="1:5" ht="12.75">
      <c r="A9" s="126" t="s">
        <v>410</v>
      </c>
      <c r="B9" s="126"/>
      <c r="C9" s="126"/>
      <c r="D9" s="126"/>
      <c r="E9" s="126"/>
    </row>
    <row r="10" spans="1:5" ht="12.75">
      <c r="A10" s="133" t="s">
        <v>460</v>
      </c>
      <c r="B10" s="133"/>
      <c r="C10" s="133"/>
      <c r="D10" s="133"/>
      <c r="E10" s="133"/>
    </row>
    <row r="11" ht="12.75">
      <c r="E11" s="4"/>
    </row>
    <row r="12" spans="1:5" ht="12.75" customHeight="1">
      <c r="A12" s="132"/>
      <c r="B12" s="131" t="s">
        <v>104</v>
      </c>
      <c r="C12" s="136" t="s">
        <v>1</v>
      </c>
      <c r="D12" s="134" t="s">
        <v>105</v>
      </c>
      <c r="E12" s="135"/>
    </row>
    <row r="13" spans="1:5" ht="22.5">
      <c r="A13" s="132"/>
      <c r="B13" s="131"/>
      <c r="C13" s="137"/>
      <c r="D13" s="81" t="s">
        <v>2</v>
      </c>
      <c r="E13" s="81" t="s">
        <v>3</v>
      </c>
    </row>
    <row r="14" spans="1:5" ht="12.75">
      <c r="A14" s="64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4"/>
      <c r="B15" s="48" t="s">
        <v>413</v>
      </c>
      <c r="C15" s="7">
        <v>401</v>
      </c>
      <c r="D15" s="43">
        <f>SUM(D16:D20)</f>
        <v>116526</v>
      </c>
      <c r="E15" s="43">
        <f>SUM(E16:E20)</f>
        <v>62846</v>
      </c>
    </row>
    <row r="16" spans="1:5" ht="12.75">
      <c r="A16" s="64"/>
      <c r="B16" s="3" t="s">
        <v>14</v>
      </c>
      <c r="C16" s="7">
        <v>402</v>
      </c>
      <c r="D16" s="67">
        <v>17290</v>
      </c>
      <c r="E16" s="67"/>
    </row>
    <row r="17" spans="1:5" ht="12.75">
      <c r="A17" s="64"/>
      <c r="B17" s="3" t="s">
        <v>411</v>
      </c>
      <c r="C17" s="7">
        <v>403</v>
      </c>
      <c r="D17" s="53">
        <v>4500</v>
      </c>
      <c r="E17" s="53">
        <v>3880</v>
      </c>
    </row>
    <row r="18" spans="1:5" ht="12.75">
      <c r="A18" s="64"/>
      <c r="B18" s="3" t="s">
        <v>15</v>
      </c>
      <c r="C18" s="7">
        <v>404</v>
      </c>
      <c r="D18" s="53">
        <v>41438</v>
      </c>
      <c r="E18" s="53">
        <v>29850</v>
      </c>
    </row>
    <row r="19" spans="1:5" ht="12.75">
      <c r="A19" s="64"/>
      <c r="B19" s="63" t="s">
        <v>16</v>
      </c>
      <c r="C19" s="7">
        <v>405</v>
      </c>
      <c r="D19" s="53"/>
      <c r="E19" s="53"/>
    </row>
    <row r="20" spans="1:5" ht="12.75">
      <c r="A20" s="64"/>
      <c r="B20" s="3" t="s">
        <v>17</v>
      </c>
      <c r="C20" s="7">
        <v>406</v>
      </c>
      <c r="D20" s="53">
        <v>53298</v>
      </c>
      <c r="E20" s="53">
        <v>29116</v>
      </c>
    </row>
    <row r="21" spans="1:5" ht="12.75">
      <c r="A21" s="64"/>
      <c r="B21" s="77" t="s">
        <v>412</v>
      </c>
      <c r="C21" s="78">
        <v>407</v>
      </c>
      <c r="D21" s="79">
        <f>SUM(D22:D32)</f>
        <v>143727.88</v>
      </c>
      <c r="E21" s="79">
        <f>SUM(E22:E32)</f>
        <v>200387</v>
      </c>
    </row>
    <row r="22" spans="1:5" ht="12.75">
      <c r="A22" s="64"/>
      <c r="B22" s="3" t="s">
        <v>18</v>
      </c>
      <c r="C22" s="7">
        <v>408</v>
      </c>
      <c r="D22" s="53"/>
      <c r="E22" s="53"/>
    </row>
    <row r="23" spans="1:5" ht="12.75">
      <c r="A23" s="64"/>
      <c r="B23" s="3" t="s">
        <v>19</v>
      </c>
      <c r="C23" s="7">
        <v>409</v>
      </c>
      <c r="D23" s="53">
        <v>127804</v>
      </c>
      <c r="E23" s="53">
        <v>174150</v>
      </c>
    </row>
    <row r="24" spans="1:5" ht="12.75">
      <c r="A24" s="64"/>
      <c r="B24" s="3" t="s">
        <v>20</v>
      </c>
      <c r="C24" s="7">
        <v>410</v>
      </c>
      <c r="D24" s="53"/>
      <c r="E24" s="53"/>
    </row>
    <row r="25" spans="1:5" ht="12.75">
      <c r="A25" s="64"/>
      <c r="B25" s="3" t="s">
        <v>21</v>
      </c>
      <c r="C25" s="7">
        <v>411</v>
      </c>
      <c r="D25" s="53"/>
      <c r="E25" s="53"/>
    </row>
    <row r="26" spans="1:5" ht="12.75">
      <c r="A26" s="64"/>
      <c r="B26" s="3" t="s">
        <v>22</v>
      </c>
      <c r="C26" s="7">
        <v>412</v>
      </c>
      <c r="D26" s="53"/>
      <c r="E26" s="53"/>
    </row>
    <row r="27" spans="1:5" ht="12.75">
      <c r="A27" s="64"/>
      <c r="B27" s="3" t="s">
        <v>23</v>
      </c>
      <c r="C27" s="7">
        <v>413</v>
      </c>
      <c r="D27" s="53">
        <v>480</v>
      </c>
      <c r="E27" s="53">
        <v>450</v>
      </c>
    </row>
    <row r="28" spans="1:5" ht="12.75">
      <c r="A28" s="64"/>
      <c r="B28" s="3" t="s">
        <v>24</v>
      </c>
      <c r="C28" s="7">
        <v>414</v>
      </c>
      <c r="D28" s="53">
        <v>1053</v>
      </c>
      <c r="E28" s="53">
        <v>0</v>
      </c>
    </row>
    <row r="29" spans="1:5" ht="12.75">
      <c r="A29" s="64"/>
      <c r="B29" s="3" t="s">
        <v>25</v>
      </c>
      <c r="C29" s="7">
        <v>415</v>
      </c>
      <c r="D29" s="53">
        <v>1380</v>
      </c>
      <c r="E29" s="53">
        <v>1205</v>
      </c>
    </row>
    <row r="30" spans="1:5" ht="12.75">
      <c r="A30" s="64"/>
      <c r="B30" s="3" t="s">
        <v>26</v>
      </c>
      <c r="C30" s="66">
        <v>416</v>
      </c>
      <c r="D30" s="53">
        <f>SUM(6634+3894+357+2110.88+15)</f>
        <v>13010.880000000001</v>
      </c>
      <c r="E30" s="53">
        <v>24582</v>
      </c>
    </row>
    <row r="31" spans="1:5" ht="12.75">
      <c r="A31" s="64"/>
      <c r="B31" s="3" t="s">
        <v>27</v>
      </c>
      <c r="C31" s="7">
        <v>417</v>
      </c>
      <c r="D31" s="53"/>
      <c r="E31" s="53"/>
    </row>
    <row r="32" spans="1:5" ht="12.75">
      <c r="A32" s="64"/>
      <c r="B32" s="3" t="s">
        <v>28</v>
      </c>
      <c r="C32" s="7">
        <v>418</v>
      </c>
      <c r="D32" s="53"/>
      <c r="E32" s="53"/>
    </row>
    <row r="33" spans="1:5" ht="13.5" customHeight="1">
      <c r="A33" s="64"/>
      <c r="B33" s="80" t="s">
        <v>414</v>
      </c>
      <c r="C33" s="78">
        <v>419</v>
      </c>
      <c r="D33" s="79">
        <v>0</v>
      </c>
      <c r="E33" s="79">
        <v>0</v>
      </c>
    </row>
    <row r="34" spans="1:5" ht="29.25" customHeight="1">
      <c r="A34" s="64"/>
      <c r="B34" s="123" t="s">
        <v>415</v>
      </c>
      <c r="C34" s="78">
        <v>420</v>
      </c>
      <c r="D34" s="79">
        <f>D21-D15</f>
        <v>27201.880000000005</v>
      </c>
      <c r="E34" s="79">
        <f>SUM(E21-E15)</f>
        <v>137541</v>
      </c>
    </row>
    <row r="35" spans="1:5" ht="22.5">
      <c r="A35" s="64"/>
      <c r="B35" s="80" t="s">
        <v>416</v>
      </c>
      <c r="C35" s="7">
        <v>421</v>
      </c>
      <c r="D35" s="45">
        <f>D36+D37</f>
        <v>0</v>
      </c>
      <c r="E35" s="45">
        <f>E36+E37</f>
        <v>0</v>
      </c>
    </row>
    <row r="36" spans="1:5" ht="12.75">
      <c r="A36" s="64"/>
      <c r="B36" s="3" t="s">
        <v>417</v>
      </c>
      <c r="C36" s="7">
        <v>422</v>
      </c>
      <c r="D36" s="53"/>
      <c r="E36" s="53"/>
    </row>
    <row r="37" spans="1:5" ht="12.75">
      <c r="A37" s="64"/>
      <c r="B37" s="3" t="s">
        <v>418</v>
      </c>
      <c r="C37" s="7">
        <v>423</v>
      </c>
      <c r="D37" s="67"/>
      <c r="E37" s="67"/>
    </row>
    <row r="38" spans="1:5" ht="12.75">
      <c r="A38" s="64"/>
      <c r="B38" s="59" t="s">
        <v>419</v>
      </c>
      <c r="C38" s="7">
        <v>424</v>
      </c>
      <c r="D38" s="68">
        <f>SUM(D39:D42)</f>
        <v>0</v>
      </c>
      <c r="E38" s="68">
        <f>SUM(E39:E42)</f>
        <v>0</v>
      </c>
    </row>
    <row r="39" spans="1:5" ht="12.75">
      <c r="A39" s="64"/>
      <c r="B39" s="3" t="s">
        <v>420</v>
      </c>
      <c r="C39" s="66">
        <v>425</v>
      </c>
      <c r="D39" s="53"/>
      <c r="E39" s="53"/>
    </row>
    <row r="40" spans="1:5" ht="12.75">
      <c r="A40" s="64"/>
      <c r="B40" s="3" t="s">
        <v>29</v>
      </c>
      <c r="C40" s="7">
        <v>426</v>
      </c>
      <c r="D40" s="53"/>
      <c r="E40" s="53"/>
    </row>
    <row r="41" spans="1:5" ht="12.75">
      <c r="A41" s="64"/>
      <c r="B41" s="63" t="s">
        <v>421</v>
      </c>
      <c r="C41" s="7">
        <v>427</v>
      </c>
      <c r="D41" s="53"/>
      <c r="E41" s="53"/>
    </row>
    <row r="42" spans="1:5" ht="12.75">
      <c r="A42" s="64"/>
      <c r="B42" s="3" t="s">
        <v>422</v>
      </c>
      <c r="C42" s="7">
        <v>428</v>
      </c>
      <c r="D42" s="53"/>
      <c r="E42" s="53"/>
    </row>
    <row r="43" spans="1:5" ht="12.75">
      <c r="A43" s="64"/>
      <c r="B43" s="59" t="s">
        <v>423</v>
      </c>
      <c r="C43" s="7">
        <v>429</v>
      </c>
      <c r="D43" s="53">
        <f>D35-D38</f>
        <v>0</v>
      </c>
      <c r="E43" s="53">
        <f>E35-E38</f>
        <v>0</v>
      </c>
    </row>
    <row r="44" spans="1:5" ht="12.75">
      <c r="A44" s="64"/>
      <c r="B44" s="59" t="s">
        <v>424</v>
      </c>
      <c r="C44" s="7">
        <v>430</v>
      </c>
      <c r="D44" s="53">
        <f>D38-D35</f>
        <v>0</v>
      </c>
      <c r="E44" s="53">
        <v>0</v>
      </c>
    </row>
    <row r="45" spans="1:5" ht="12.75">
      <c r="A45" s="64"/>
      <c r="B45" s="48" t="s">
        <v>30</v>
      </c>
      <c r="C45" s="7">
        <v>431</v>
      </c>
      <c r="D45" s="67">
        <f>D15+D35</f>
        <v>116526</v>
      </c>
      <c r="E45" s="67">
        <f>E15+E35</f>
        <v>62846</v>
      </c>
    </row>
    <row r="46" spans="1:5" ht="12.75">
      <c r="A46" s="64"/>
      <c r="B46" s="48" t="s">
        <v>31</v>
      </c>
      <c r="C46" s="7">
        <v>432</v>
      </c>
      <c r="D46" s="67">
        <f>D21+D38</f>
        <v>143727.88</v>
      </c>
      <c r="E46" s="67">
        <f>E21+E38</f>
        <v>200387</v>
      </c>
    </row>
    <row r="47" spans="1:5" ht="12.75">
      <c r="A47" s="64"/>
      <c r="B47" s="48" t="s">
        <v>32</v>
      </c>
      <c r="C47" s="7">
        <v>433</v>
      </c>
      <c r="D47" s="67"/>
      <c r="E47" s="67">
        <v>0</v>
      </c>
    </row>
    <row r="48" spans="1:5" ht="12.75">
      <c r="A48" s="64"/>
      <c r="B48" s="48" t="s">
        <v>33</v>
      </c>
      <c r="C48" s="66">
        <v>434</v>
      </c>
      <c r="D48" s="67">
        <f>D46-D45</f>
        <v>27201.880000000005</v>
      </c>
      <c r="E48" s="67">
        <f>SUM(E46-E45)</f>
        <v>137541</v>
      </c>
    </row>
    <row r="49" spans="1:5" ht="12.75">
      <c r="A49" s="64"/>
      <c r="B49" s="80" t="s">
        <v>34</v>
      </c>
      <c r="C49" s="7">
        <v>435</v>
      </c>
      <c r="D49" s="67">
        <f>'bilans stanja'!F15</f>
        <v>36723</v>
      </c>
      <c r="E49" s="67">
        <v>279759</v>
      </c>
    </row>
    <row r="50" spans="1:5" ht="22.5">
      <c r="A50" s="64"/>
      <c r="B50" s="27" t="s">
        <v>35</v>
      </c>
      <c r="C50" s="7">
        <v>436</v>
      </c>
      <c r="D50" s="67"/>
      <c r="E50" s="67"/>
    </row>
    <row r="51" spans="2:5" ht="22.5">
      <c r="B51" s="65" t="s">
        <v>36</v>
      </c>
      <c r="C51" s="7">
        <v>437</v>
      </c>
      <c r="D51" s="51"/>
      <c r="E51" s="51"/>
    </row>
    <row r="52" spans="2:8" ht="22.5">
      <c r="B52" s="48" t="s">
        <v>37</v>
      </c>
      <c r="C52" s="7">
        <v>438</v>
      </c>
      <c r="D52" s="29">
        <f>SUM(D49+D47-D48+D50-D51)</f>
        <v>9521.119999999995</v>
      </c>
      <c r="E52" s="29">
        <f>SUM(E49+E47-E48+E50-E51)</f>
        <v>142218</v>
      </c>
      <c r="H52" s="35"/>
    </row>
    <row r="53" ht="12.75">
      <c r="B53" s="4"/>
    </row>
    <row r="54" spans="5:9" ht="12.75">
      <c r="E54" s="50"/>
      <c r="F54" s="4"/>
      <c r="G54" s="4"/>
      <c r="H54" s="103"/>
      <c r="I54" s="4"/>
    </row>
    <row r="55" spans="1:9" ht="33.75" customHeight="1">
      <c r="A55" s="4"/>
      <c r="B55" s="130" t="s">
        <v>222</v>
      </c>
      <c r="C55" s="130"/>
      <c r="D55" s="129" t="s">
        <v>374</v>
      </c>
      <c r="E55" s="129"/>
      <c r="F55" s="4"/>
      <c r="G55" s="4"/>
      <c r="H55" s="4"/>
      <c r="I55" s="4"/>
    </row>
    <row r="56" spans="1:9" ht="12.75">
      <c r="A56" s="4"/>
      <c r="B56" s="109" t="s">
        <v>459</v>
      </c>
      <c r="F56" s="4"/>
      <c r="G56" s="4"/>
      <c r="H56" s="4"/>
      <c r="I56" s="4"/>
    </row>
    <row r="57" spans="3:9" ht="12.75">
      <c r="C57" s="109" t="s">
        <v>223</v>
      </c>
      <c r="D57" s="55"/>
      <c r="E57" s="56"/>
      <c r="F57" s="4"/>
      <c r="G57" s="4"/>
      <c r="H57" s="4"/>
      <c r="I57" s="4"/>
    </row>
    <row r="58" spans="4:9" ht="12.75">
      <c r="D58" s="49"/>
      <c r="E58" s="50"/>
      <c r="F58" s="4"/>
      <c r="G58" s="4"/>
      <c r="H58" s="4"/>
      <c r="I58" s="4"/>
    </row>
  </sheetData>
  <sheetProtection/>
  <mergeCells count="9">
    <mergeCell ref="B55:C55"/>
    <mergeCell ref="D55:E55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H32" sqref="H32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2" ht="12.75">
      <c r="A5" s="4" t="s">
        <v>334</v>
      </c>
      <c r="B5" s="4"/>
    </row>
    <row r="6" spans="1:2" ht="12.75">
      <c r="A6" s="4" t="s">
        <v>448</v>
      </c>
      <c r="B6" s="4"/>
    </row>
    <row r="8" spans="1:5" ht="12.75">
      <c r="A8" s="125" t="s">
        <v>425</v>
      </c>
      <c r="B8" s="125"/>
      <c r="C8" s="125"/>
      <c r="D8" s="125"/>
      <c r="E8" s="125"/>
    </row>
    <row r="9" spans="1:5" ht="12.75">
      <c r="A9" s="125" t="s">
        <v>461</v>
      </c>
      <c r="B9" s="125"/>
      <c r="C9" s="125"/>
      <c r="D9" s="125"/>
      <c r="E9" s="125"/>
    </row>
    <row r="10" spans="2:4" ht="12.75">
      <c r="B10" s="138"/>
      <c r="C10" s="138"/>
      <c r="D10" s="138"/>
    </row>
    <row r="11" ht="12.75">
      <c r="E11" s="4" t="s">
        <v>9</v>
      </c>
    </row>
    <row r="12" spans="1:5" ht="22.5">
      <c r="A12" s="6" t="s">
        <v>92</v>
      </c>
      <c r="B12" s="6" t="s">
        <v>106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108</v>
      </c>
      <c r="C14" s="7">
        <v>501</v>
      </c>
      <c r="D14" s="25"/>
      <c r="E14" s="76"/>
    </row>
    <row r="15" spans="1:5" ht="12.75">
      <c r="A15" s="7">
        <v>1</v>
      </c>
      <c r="B15" s="2" t="s">
        <v>109</v>
      </c>
      <c r="C15" s="7">
        <v>502</v>
      </c>
      <c r="D15" s="29">
        <f>'izvj. o promjenama neto imovine'!D25</f>
        <v>1546223</v>
      </c>
      <c r="E15" s="29">
        <f>'izvj. o promjenama neto imovine'!E25</f>
        <v>1736817</v>
      </c>
    </row>
    <row r="16" spans="1:5" ht="12.75">
      <c r="A16" s="7">
        <v>2</v>
      </c>
      <c r="B16" s="2" t="s">
        <v>103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110</v>
      </c>
      <c r="C17" s="7">
        <v>504</v>
      </c>
      <c r="D17" s="24">
        <f>D15/D16</f>
        <v>0.6067826634309592</v>
      </c>
      <c r="E17" s="24">
        <f>E15/E16</f>
        <v>0.6815772661201963</v>
      </c>
    </row>
    <row r="18" spans="1:5" ht="12.75">
      <c r="A18" s="69" t="s">
        <v>4</v>
      </c>
      <c r="B18" s="26" t="s">
        <v>111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112</v>
      </c>
      <c r="C19" s="7">
        <v>506</v>
      </c>
      <c r="D19" s="29">
        <f>'izvj. o promjenama neto imovine'!D26</f>
        <v>1629029.09</v>
      </c>
      <c r="E19" s="29">
        <v>1761776</v>
      </c>
    </row>
    <row r="20" spans="1:5" ht="12.75">
      <c r="A20" s="8">
        <v>2</v>
      </c>
      <c r="B20" s="10" t="s">
        <v>102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113</v>
      </c>
      <c r="C21" s="7">
        <v>508</v>
      </c>
      <c r="D21" s="24">
        <f>D19/D20</f>
        <v>0.6392781701195182</v>
      </c>
      <c r="E21" s="24">
        <f>E19/E20</f>
        <v>0.6913719002037491</v>
      </c>
    </row>
    <row r="22" spans="1:5" ht="12.75">
      <c r="A22" s="69" t="s">
        <v>107</v>
      </c>
      <c r="B22" s="26" t="s">
        <v>114</v>
      </c>
      <c r="C22" s="7">
        <v>509</v>
      </c>
      <c r="D22" s="29"/>
      <c r="E22" s="29"/>
    </row>
    <row r="23" spans="1:5" ht="12.75">
      <c r="A23" s="8">
        <v>1</v>
      </c>
      <c r="B23" s="2" t="s">
        <v>115</v>
      </c>
      <c r="C23" s="7">
        <v>510</v>
      </c>
      <c r="D23" s="24">
        <v>0.02</v>
      </c>
      <c r="E23" s="24">
        <v>0.03</v>
      </c>
    </row>
    <row r="24" spans="1:5" ht="12.75">
      <c r="A24" s="8">
        <v>2</v>
      </c>
      <c r="B24" s="2" t="s">
        <v>116</v>
      </c>
      <c r="C24" s="7">
        <v>511</v>
      </c>
      <c r="D24" s="24">
        <v>0.12</v>
      </c>
      <c r="E24" s="24">
        <v>0.02</v>
      </c>
    </row>
    <row r="25" spans="1:5" ht="12.75">
      <c r="A25" s="8">
        <v>3</v>
      </c>
      <c r="B25" s="2" t="s">
        <v>117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118</v>
      </c>
      <c r="C26" s="7">
        <v>513</v>
      </c>
      <c r="D26" s="24">
        <v>3.51</v>
      </c>
      <c r="E26" s="24">
        <v>2.21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164</v>
      </c>
      <c r="B28" s="127" t="s">
        <v>165</v>
      </c>
      <c r="C28" s="127"/>
      <c r="D28" s="128" t="s">
        <v>374</v>
      </c>
      <c r="E28" s="129"/>
      <c r="F28" s="4"/>
      <c r="G28" s="4"/>
      <c r="H28" s="4"/>
      <c r="I28" s="4"/>
      <c r="J28" s="4"/>
    </row>
    <row r="29" spans="1:10" ht="12.75">
      <c r="A29" s="4" t="s">
        <v>462</v>
      </c>
      <c r="F29" s="4"/>
      <c r="G29" s="4"/>
      <c r="H29" s="4"/>
      <c r="I29" s="4"/>
      <c r="J29" s="4"/>
    </row>
    <row r="30" spans="2:10" ht="12.75">
      <c r="B30" s="15"/>
      <c r="D30" s="55"/>
      <c r="E30" s="56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138"/>
      <c r="E49" s="138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F34" sqref="F34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2" ht="12.75">
      <c r="A5" s="4" t="s">
        <v>334</v>
      </c>
      <c r="B5" s="4"/>
    </row>
    <row r="6" spans="1:2" ht="12" customHeight="1">
      <c r="A6" s="4" t="s">
        <v>448</v>
      </c>
      <c r="B6" s="4"/>
    </row>
    <row r="7" spans="1:2" ht="12.75">
      <c r="A7" s="4"/>
      <c r="B7" s="4"/>
    </row>
    <row r="8" spans="1:7" ht="12.75">
      <c r="A8" s="125" t="s">
        <v>42</v>
      </c>
      <c r="B8" s="125"/>
      <c r="C8" s="125"/>
      <c r="D8" s="125"/>
      <c r="E8" s="18"/>
      <c r="F8" s="18"/>
      <c r="G8" s="18"/>
    </row>
    <row r="9" spans="1:7" ht="12.75">
      <c r="A9" s="110" t="s">
        <v>426</v>
      </c>
      <c r="B9" s="110"/>
      <c r="C9" s="110"/>
      <c r="D9" s="110"/>
      <c r="E9" s="18"/>
      <c r="F9" s="18"/>
      <c r="G9" s="18"/>
    </row>
    <row r="10" spans="1:4" ht="12.75">
      <c r="A10" s="139" t="s">
        <v>463</v>
      </c>
      <c r="B10" s="139"/>
      <c r="C10" s="139"/>
      <c r="D10" s="139"/>
    </row>
    <row r="12" spans="1:4" ht="36.75" customHeight="1">
      <c r="A12" s="6" t="s">
        <v>92</v>
      </c>
      <c r="B12" s="6" t="s">
        <v>104</v>
      </c>
      <c r="C12" s="6" t="s">
        <v>121</v>
      </c>
      <c r="D12" s="6" t="s">
        <v>128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130</v>
      </c>
      <c r="C14" s="31">
        <v>368224.19</v>
      </c>
      <c r="D14" s="30">
        <f>C14/C20*100</f>
        <v>22.084041566560817</v>
      </c>
    </row>
    <row r="15" spans="1:4" ht="12.75">
      <c r="A15" s="8">
        <v>2</v>
      </c>
      <c r="B15" s="2" t="s">
        <v>131</v>
      </c>
      <c r="C15" s="31">
        <v>807998.14</v>
      </c>
      <c r="D15" s="30">
        <f>C15*100/C20</f>
        <v>48.459240305379794</v>
      </c>
    </row>
    <row r="16" spans="1:4" ht="12.75">
      <c r="A16" s="8">
        <v>3</v>
      </c>
      <c r="B16" s="2" t="s">
        <v>123</v>
      </c>
      <c r="C16" s="31">
        <v>58398.36</v>
      </c>
      <c r="D16" s="30">
        <v>0</v>
      </c>
    </row>
    <row r="17" spans="1:4" ht="12.75">
      <c r="A17" s="8">
        <v>4</v>
      </c>
      <c r="B17" s="2" t="s">
        <v>6</v>
      </c>
      <c r="C17" s="31">
        <v>410000</v>
      </c>
      <c r="D17" s="30">
        <f>C17*100/C20</f>
        <v>24.589522601135833</v>
      </c>
    </row>
    <row r="18" spans="1:4" ht="12.75">
      <c r="A18" s="8">
        <v>5</v>
      </c>
      <c r="B18" s="2" t="s">
        <v>132</v>
      </c>
      <c r="C18" s="31">
        <v>9521.09</v>
      </c>
      <c r="D18" s="30">
        <f>C18*100/C20</f>
        <v>0.5710220920547521</v>
      </c>
    </row>
    <row r="19" spans="1:4" ht="12.75">
      <c r="A19" s="8">
        <v>6</v>
      </c>
      <c r="B19" s="111" t="s">
        <v>427</v>
      </c>
      <c r="C19" s="31">
        <v>13235.04</v>
      </c>
      <c r="D19" s="30">
        <f>C19*100/C20</f>
        <v>0.7937641834315532</v>
      </c>
    </row>
    <row r="20" spans="1:4" ht="12.75">
      <c r="A20" s="1"/>
      <c r="B20" s="2" t="s">
        <v>129</v>
      </c>
      <c r="C20" s="31">
        <f>SUM(C14:C19)</f>
        <v>1667376.8200000003</v>
      </c>
      <c r="D20" s="30">
        <f>SUM(D14:D19)</f>
        <v>96.49759074856274</v>
      </c>
    </row>
    <row r="22" ht="12.75">
      <c r="B22" s="4"/>
    </row>
    <row r="23" spans="1:10" ht="26.25" customHeight="1">
      <c r="A23" s="4" t="s">
        <v>164</v>
      </c>
      <c r="B23" s="127" t="s">
        <v>224</v>
      </c>
      <c r="C23" s="127"/>
      <c r="D23" s="128" t="s">
        <v>374</v>
      </c>
      <c r="E23" s="129"/>
      <c r="F23" s="4"/>
      <c r="G23" s="4"/>
      <c r="H23" s="4"/>
      <c r="I23" s="4"/>
      <c r="J23" s="4"/>
    </row>
    <row r="24" spans="1:10" ht="12.75">
      <c r="A24" s="109" t="s">
        <v>464</v>
      </c>
      <c r="F24" s="4"/>
      <c r="G24" s="4"/>
      <c r="H24" s="4"/>
      <c r="I24" s="4"/>
      <c r="J24" s="4"/>
    </row>
    <row r="25" spans="3:10" ht="12.75">
      <c r="C25" s="71"/>
      <c r="D25" s="55"/>
      <c r="E25" s="56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6">
      <selection activeCell="I28" sqref="I28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447</v>
      </c>
      <c r="B1" s="4"/>
    </row>
    <row r="2" spans="1:2" ht="12.75">
      <c r="A2" s="4" t="s">
        <v>449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7" ht="12.75">
      <c r="A5" s="4" t="s">
        <v>334</v>
      </c>
      <c r="B5" s="4"/>
      <c r="G5" s="82"/>
    </row>
    <row r="6" spans="1:7" ht="12.75">
      <c r="A6" s="4" t="s">
        <v>448</v>
      </c>
      <c r="B6" s="4"/>
      <c r="G6" s="82"/>
    </row>
    <row r="7" spans="1:2" ht="12.75">
      <c r="A7" s="4"/>
      <c r="B7" s="4"/>
    </row>
    <row r="8" spans="1:2" ht="12.75">
      <c r="A8" s="82"/>
      <c r="B8" s="82"/>
    </row>
    <row r="9" spans="1:8" ht="12.75">
      <c r="A9" s="139" t="s">
        <v>45</v>
      </c>
      <c r="B9" s="139"/>
      <c r="C9" s="139"/>
      <c r="D9" s="139"/>
      <c r="E9" s="139"/>
      <c r="F9" s="139"/>
      <c r="G9" s="139"/>
      <c r="H9" s="139"/>
    </row>
    <row r="10" spans="1:8" ht="12.75">
      <c r="A10" s="139" t="s">
        <v>465</v>
      </c>
      <c r="B10" s="139"/>
      <c r="C10" s="139"/>
      <c r="D10" s="139"/>
      <c r="E10" s="139"/>
      <c r="F10" s="139"/>
      <c r="G10" s="139"/>
      <c r="H10" s="139"/>
    </row>
    <row r="11" spans="1:8" ht="12.75">
      <c r="A11" s="47"/>
      <c r="B11" s="47"/>
      <c r="C11" s="47"/>
      <c r="D11" s="47"/>
      <c r="E11" s="47"/>
      <c r="F11" s="47"/>
      <c r="G11" s="47"/>
      <c r="H11" s="47"/>
    </row>
    <row r="12" ht="12.75">
      <c r="A12" s="41" t="s">
        <v>429</v>
      </c>
    </row>
    <row r="13" spans="1:8" s="18" customFormat="1" ht="45" customHeight="1">
      <c r="A13" s="83" t="s">
        <v>135</v>
      </c>
      <c r="B13" s="140" t="s">
        <v>46</v>
      </c>
      <c r="C13" s="141"/>
      <c r="D13" s="142"/>
      <c r="E13" s="83" t="s">
        <v>136</v>
      </c>
      <c r="F13" s="83" t="s">
        <v>120</v>
      </c>
      <c r="G13" s="84" t="s">
        <v>137</v>
      </c>
      <c r="H13" s="83" t="s">
        <v>47</v>
      </c>
    </row>
    <row r="14" spans="1:8" ht="12.75">
      <c r="A14" s="85">
        <v>1</v>
      </c>
      <c r="B14" s="149">
        <v>2</v>
      </c>
      <c r="C14" s="150"/>
      <c r="D14" s="151"/>
      <c r="E14" s="85">
        <v>3</v>
      </c>
      <c r="F14" s="85">
        <v>4</v>
      </c>
      <c r="G14" s="86">
        <v>5</v>
      </c>
      <c r="H14" s="85">
        <v>6</v>
      </c>
    </row>
    <row r="15" spans="1:8" ht="12.75">
      <c r="A15" s="85"/>
      <c r="B15" s="143" t="s">
        <v>48</v>
      </c>
      <c r="C15" s="144"/>
      <c r="D15" s="145"/>
      <c r="E15" s="85"/>
      <c r="F15" s="87"/>
      <c r="G15" s="88"/>
      <c r="H15" s="87"/>
    </row>
    <row r="16" spans="1:8" ht="12.75">
      <c r="A16" s="85"/>
      <c r="B16" s="155" t="s">
        <v>329</v>
      </c>
      <c r="C16" s="156"/>
      <c r="D16" s="157"/>
      <c r="E16" s="36"/>
      <c r="F16" s="37"/>
      <c r="G16" s="38"/>
      <c r="H16" s="37"/>
    </row>
    <row r="17" spans="1:8" ht="12.75">
      <c r="A17" s="87"/>
      <c r="B17" s="158" t="s">
        <v>38</v>
      </c>
      <c r="C17" s="159"/>
      <c r="D17" s="160"/>
      <c r="E17" s="37"/>
      <c r="F17" s="37"/>
      <c r="G17" s="38"/>
      <c r="H17" s="37"/>
    </row>
    <row r="18" spans="1:8" ht="12.75">
      <c r="A18" s="87" t="s">
        <v>472</v>
      </c>
      <c r="B18" s="161" t="s">
        <v>473</v>
      </c>
      <c r="C18" s="162"/>
      <c r="D18" s="163"/>
      <c r="E18" s="38">
        <v>40</v>
      </c>
      <c r="F18" s="38">
        <v>20092.46</v>
      </c>
      <c r="G18" s="38">
        <v>15200</v>
      </c>
      <c r="H18" s="37">
        <f>G18-F18</f>
        <v>-4892.459999999999</v>
      </c>
    </row>
    <row r="19" spans="1:8" ht="12.75">
      <c r="A19" s="87">
        <v>42957</v>
      </c>
      <c r="B19" s="161" t="s">
        <v>474</v>
      </c>
      <c r="C19" s="162"/>
      <c r="D19" s="163"/>
      <c r="E19" s="38">
        <v>1306</v>
      </c>
      <c r="F19" s="38">
        <v>852.89</v>
      </c>
      <c r="G19" s="38">
        <v>2089.6</v>
      </c>
      <c r="H19" s="37">
        <f>G19-F19</f>
        <v>1236.71</v>
      </c>
    </row>
    <row r="20" spans="1:8" ht="12.75">
      <c r="A20" s="89"/>
      <c r="B20" s="152"/>
      <c r="C20" s="153"/>
      <c r="D20" s="154"/>
      <c r="E20" s="33"/>
      <c r="F20" s="75"/>
      <c r="G20" s="32"/>
      <c r="H20" s="39">
        <f>SUM(G20-F20)</f>
        <v>0</v>
      </c>
    </row>
    <row r="21" spans="1:10" ht="12.75">
      <c r="A21" s="89"/>
      <c r="B21" s="152"/>
      <c r="C21" s="153"/>
      <c r="D21" s="154"/>
      <c r="E21" s="34"/>
      <c r="F21" s="32"/>
      <c r="G21" s="32"/>
      <c r="H21" s="39">
        <f>SUM(G21-F21)</f>
        <v>0</v>
      </c>
      <c r="J21" s="102"/>
    </row>
    <row r="22" spans="1:8" ht="12.75" customHeight="1">
      <c r="A22" s="85"/>
      <c r="B22" s="146" t="s">
        <v>39</v>
      </c>
      <c r="C22" s="147"/>
      <c r="D22" s="148"/>
      <c r="E22" s="90"/>
      <c r="F22" s="85"/>
      <c r="G22" s="86"/>
      <c r="H22" s="85"/>
    </row>
    <row r="23" spans="1:8" ht="12.75">
      <c r="A23" s="85"/>
      <c r="B23" s="146" t="s">
        <v>49</v>
      </c>
      <c r="C23" s="147"/>
      <c r="D23" s="148"/>
      <c r="E23" s="85"/>
      <c r="F23" s="85"/>
      <c r="G23" s="86"/>
      <c r="H23" s="85"/>
    </row>
    <row r="24" spans="1:8" ht="12.75" customHeight="1">
      <c r="A24" s="85"/>
      <c r="B24" s="143" t="s">
        <v>50</v>
      </c>
      <c r="C24" s="144"/>
      <c r="D24" s="145"/>
      <c r="E24" s="85"/>
      <c r="F24" s="85"/>
      <c r="G24" s="86"/>
      <c r="H24" s="85"/>
    </row>
    <row r="25" spans="1:8" ht="12.75">
      <c r="A25" s="85"/>
      <c r="B25" s="146" t="s">
        <v>38</v>
      </c>
      <c r="C25" s="147"/>
      <c r="D25" s="148"/>
      <c r="E25" s="85"/>
      <c r="F25" s="85"/>
      <c r="G25" s="86"/>
      <c r="H25" s="85"/>
    </row>
    <row r="26" spans="1:8" ht="12.75">
      <c r="A26" s="85"/>
      <c r="B26" s="146" t="s">
        <v>39</v>
      </c>
      <c r="C26" s="147"/>
      <c r="D26" s="148"/>
      <c r="E26" s="85"/>
      <c r="F26" s="85"/>
      <c r="G26" s="86"/>
      <c r="H26" s="85"/>
    </row>
    <row r="27" spans="1:8" ht="12.75">
      <c r="A27" s="85"/>
      <c r="B27" s="146" t="s">
        <v>49</v>
      </c>
      <c r="C27" s="147"/>
      <c r="D27" s="148"/>
      <c r="E27" s="85"/>
      <c r="F27" s="85"/>
      <c r="G27" s="86"/>
      <c r="H27" s="85"/>
    </row>
    <row r="28" spans="1:8" ht="21.75" customHeight="1">
      <c r="A28" s="85"/>
      <c r="B28" s="164" t="s">
        <v>51</v>
      </c>
      <c r="C28" s="165"/>
      <c r="D28" s="166"/>
      <c r="E28" s="85"/>
      <c r="F28" s="85"/>
      <c r="G28" s="86"/>
      <c r="H28" s="85"/>
    </row>
    <row r="29" spans="1:8" ht="21.75" customHeight="1">
      <c r="A29" s="85"/>
      <c r="B29" s="164" t="s">
        <v>139</v>
      </c>
      <c r="C29" s="165"/>
      <c r="D29" s="166"/>
      <c r="E29" s="85"/>
      <c r="F29" s="85"/>
      <c r="G29" s="86"/>
      <c r="H29" s="85"/>
    </row>
    <row r="30" spans="1:8" ht="12.75" customHeight="1">
      <c r="A30" s="85"/>
      <c r="B30" s="146" t="s">
        <v>122</v>
      </c>
      <c r="C30" s="147"/>
      <c r="D30" s="148"/>
      <c r="E30" s="85"/>
      <c r="F30" s="85"/>
      <c r="G30" s="86"/>
      <c r="H30" s="85"/>
    </row>
    <row r="31" spans="1:8" ht="33.75" customHeight="1">
      <c r="A31" s="85"/>
      <c r="B31" s="167" t="s">
        <v>140</v>
      </c>
      <c r="C31" s="168"/>
      <c r="D31" s="169"/>
      <c r="E31" s="85"/>
      <c r="F31" s="85"/>
      <c r="G31" s="86"/>
      <c r="H31" s="85"/>
    </row>
    <row r="32" spans="1:8" ht="21.75" customHeight="1">
      <c r="A32" s="85"/>
      <c r="B32" s="167" t="s">
        <v>141</v>
      </c>
      <c r="C32" s="168"/>
      <c r="D32" s="169"/>
      <c r="E32" s="85"/>
      <c r="F32" s="85"/>
      <c r="G32" s="86"/>
      <c r="H32" s="85"/>
    </row>
    <row r="33" spans="1:8" ht="12.75" customHeight="1">
      <c r="A33" s="85"/>
      <c r="B33" s="146" t="s">
        <v>142</v>
      </c>
      <c r="C33" s="147"/>
      <c r="D33" s="148"/>
      <c r="E33" s="85"/>
      <c r="F33" s="85"/>
      <c r="G33" s="86"/>
      <c r="H33" s="85"/>
    </row>
    <row r="34" spans="1:8" ht="12.75">
      <c r="A34" s="85"/>
      <c r="B34" s="146" t="s">
        <v>143</v>
      </c>
      <c r="C34" s="147"/>
      <c r="D34" s="148"/>
      <c r="E34" s="85"/>
      <c r="F34" s="85"/>
      <c r="G34" s="86"/>
      <c r="H34" s="85"/>
    </row>
    <row r="35" spans="1:8" ht="22.5" customHeight="1">
      <c r="A35" s="85"/>
      <c r="B35" s="164" t="s">
        <v>144</v>
      </c>
      <c r="C35" s="165"/>
      <c r="D35" s="166"/>
      <c r="E35" s="85"/>
      <c r="F35" s="85"/>
      <c r="G35" s="86"/>
      <c r="H35" s="85"/>
    </row>
    <row r="36" spans="1:8" ht="24.75" customHeight="1">
      <c r="A36" s="85"/>
      <c r="B36" s="167" t="s">
        <v>145</v>
      </c>
      <c r="C36" s="168"/>
      <c r="D36" s="169"/>
      <c r="E36" s="85"/>
      <c r="F36" s="85"/>
      <c r="G36" s="86"/>
      <c r="H36" s="85"/>
    </row>
    <row r="37" spans="1:8" ht="22.5" customHeight="1">
      <c r="A37" s="85"/>
      <c r="B37" s="167" t="s">
        <v>146</v>
      </c>
      <c r="C37" s="168"/>
      <c r="D37" s="169"/>
      <c r="E37" s="85"/>
      <c r="F37" s="85"/>
      <c r="G37" s="86"/>
      <c r="H37" s="85"/>
    </row>
    <row r="38" spans="1:8" ht="12.75" customHeight="1">
      <c r="A38" s="85"/>
      <c r="B38" s="167" t="s">
        <v>147</v>
      </c>
      <c r="C38" s="168"/>
      <c r="D38" s="169"/>
      <c r="E38" s="85"/>
      <c r="F38" s="85"/>
      <c r="G38" s="86"/>
      <c r="H38" s="85"/>
    </row>
    <row r="39" spans="1:8" ht="12.75" customHeight="1">
      <c r="A39" s="85"/>
      <c r="B39" s="167" t="s">
        <v>148</v>
      </c>
      <c r="C39" s="168"/>
      <c r="D39" s="169"/>
      <c r="E39" s="85"/>
      <c r="F39" s="85"/>
      <c r="G39" s="86"/>
      <c r="H39" s="85"/>
    </row>
    <row r="40" spans="1:8" ht="15.75" customHeight="1">
      <c r="A40" s="85"/>
      <c r="B40" s="167" t="s">
        <v>149</v>
      </c>
      <c r="C40" s="168"/>
      <c r="D40" s="169"/>
      <c r="E40" s="85"/>
      <c r="F40" s="85"/>
      <c r="G40" s="86"/>
      <c r="H40" s="85"/>
    </row>
    <row r="41" spans="1:8" ht="24" customHeight="1">
      <c r="A41" s="85"/>
      <c r="B41" s="167" t="s">
        <v>52</v>
      </c>
      <c r="C41" s="168"/>
      <c r="D41" s="169"/>
      <c r="E41" s="85"/>
      <c r="F41" s="85"/>
      <c r="G41" s="86"/>
      <c r="H41" s="85"/>
    </row>
    <row r="42" spans="1:8" ht="27.75" customHeight="1">
      <c r="A42" s="85"/>
      <c r="B42" s="167" t="s">
        <v>53</v>
      </c>
      <c r="C42" s="168"/>
      <c r="D42" s="169"/>
      <c r="E42" s="37">
        <f>SUM(E18:E41)</f>
        <v>1346</v>
      </c>
      <c r="F42" s="37">
        <f>SUM(F18:F41)</f>
        <v>20945.35</v>
      </c>
      <c r="G42" s="37">
        <f>SUM(G18:G41)</f>
        <v>17289.6</v>
      </c>
      <c r="H42" s="37">
        <f>SUM(H18:H41)</f>
        <v>-3655.749999999999</v>
      </c>
    </row>
    <row r="43" spans="1:8" ht="18.75" customHeight="1">
      <c r="A43" s="91"/>
      <c r="B43" s="92"/>
      <c r="C43" s="92"/>
      <c r="D43" s="92"/>
      <c r="E43" s="72"/>
      <c r="F43" s="73"/>
      <c r="G43" s="73"/>
      <c r="H43" s="73"/>
    </row>
    <row r="44" spans="1:8" ht="12.75">
      <c r="A44" s="170" t="s">
        <v>428</v>
      </c>
      <c r="B44" s="170"/>
      <c r="C44" s="170"/>
      <c r="D44" s="170"/>
      <c r="E44" s="170"/>
      <c r="F44" s="170"/>
      <c r="G44" s="170"/>
      <c r="H44" s="170"/>
    </row>
    <row r="45" spans="1:8" ht="45">
      <c r="A45" s="83" t="s">
        <v>135</v>
      </c>
      <c r="B45" s="140" t="s">
        <v>430</v>
      </c>
      <c r="C45" s="141"/>
      <c r="D45" s="142"/>
      <c r="E45" s="83" t="s">
        <v>136</v>
      </c>
      <c r="F45" s="83" t="s">
        <v>120</v>
      </c>
      <c r="G45" s="83" t="s">
        <v>137</v>
      </c>
      <c r="H45" s="83" t="s">
        <v>431</v>
      </c>
    </row>
    <row r="46" spans="1:8" ht="12.75">
      <c r="A46" s="85">
        <v>1</v>
      </c>
      <c r="B46" s="149">
        <v>2</v>
      </c>
      <c r="C46" s="150"/>
      <c r="D46" s="151"/>
      <c r="E46" s="85">
        <v>3</v>
      </c>
      <c r="F46" s="85">
        <v>4</v>
      </c>
      <c r="G46" s="85">
        <v>5</v>
      </c>
      <c r="H46" s="85">
        <v>6</v>
      </c>
    </row>
    <row r="47" spans="1:8" ht="12.75">
      <c r="A47" s="85"/>
      <c r="B47" s="143" t="s">
        <v>138</v>
      </c>
      <c r="C47" s="144"/>
      <c r="D47" s="145"/>
      <c r="E47" s="85"/>
      <c r="F47" s="85"/>
      <c r="G47" s="85"/>
      <c r="H47" s="85"/>
    </row>
    <row r="48" spans="1:8" ht="12.75">
      <c r="A48" s="85"/>
      <c r="B48" s="143" t="s">
        <v>329</v>
      </c>
      <c r="C48" s="144"/>
      <c r="D48" s="145"/>
      <c r="E48" s="93"/>
      <c r="F48" s="94"/>
      <c r="G48" s="95"/>
      <c r="H48" s="96"/>
    </row>
    <row r="49" spans="1:8" ht="12.75">
      <c r="A49" s="85"/>
      <c r="B49" s="146" t="s">
        <v>38</v>
      </c>
      <c r="C49" s="147"/>
      <c r="D49" s="148"/>
      <c r="E49" s="97"/>
      <c r="F49" s="94"/>
      <c r="G49" s="95"/>
      <c r="H49" s="95"/>
    </row>
    <row r="50" spans="1:8" ht="12.75">
      <c r="A50" s="89">
        <v>42995</v>
      </c>
      <c r="B50" s="146" t="s">
        <v>475</v>
      </c>
      <c r="C50" s="147"/>
      <c r="D50" s="148"/>
      <c r="E50" s="93">
        <v>2530</v>
      </c>
      <c r="F50" s="95">
        <v>24660.54</v>
      </c>
      <c r="G50" s="95">
        <v>117367.71</v>
      </c>
      <c r="H50" s="95">
        <f>SUM(G50-F50)</f>
        <v>92707.17000000001</v>
      </c>
    </row>
    <row r="51" spans="1:8" ht="12.75">
      <c r="A51" s="89" t="s">
        <v>476</v>
      </c>
      <c r="B51" s="146" t="s">
        <v>477</v>
      </c>
      <c r="C51" s="147"/>
      <c r="D51" s="148"/>
      <c r="E51" s="93">
        <v>2650</v>
      </c>
      <c r="F51" s="95">
        <v>36786.17</v>
      </c>
      <c r="G51" s="95">
        <v>87980.27</v>
      </c>
      <c r="H51" s="95">
        <f>SUM(G51-F51)</f>
        <v>51194.100000000006</v>
      </c>
    </row>
    <row r="52" spans="1:8" ht="12.75">
      <c r="A52" s="89"/>
      <c r="B52" s="146"/>
      <c r="C52" s="147"/>
      <c r="D52" s="148"/>
      <c r="E52" s="93"/>
      <c r="F52" s="95"/>
      <c r="G52" s="95"/>
      <c r="H52" s="95">
        <f>SUM(G52-F52)</f>
        <v>0</v>
      </c>
    </row>
    <row r="53" spans="1:8" ht="12.75">
      <c r="A53" s="89"/>
      <c r="B53" s="146"/>
      <c r="C53" s="147"/>
      <c r="D53" s="148"/>
      <c r="E53" s="93"/>
      <c r="F53" s="95"/>
      <c r="G53" s="95"/>
      <c r="H53" s="95">
        <f>SUM(G53-F53)</f>
        <v>0</v>
      </c>
    </row>
    <row r="54" spans="1:8" ht="16.5" customHeight="1">
      <c r="A54" s="85"/>
      <c r="B54" s="146" t="s">
        <v>39</v>
      </c>
      <c r="C54" s="147"/>
      <c r="D54" s="148"/>
      <c r="E54" s="90"/>
      <c r="F54" s="85"/>
      <c r="G54" s="85"/>
      <c r="H54" s="85"/>
    </row>
    <row r="55" spans="1:8" ht="12.75">
      <c r="A55" s="85"/>
      <c r="B55" s="146"/>
      <c r="C55" s="147"/>
      <c r="D55" s="148"/>
      <c r="E55" s="90"/>
      <c r="F55" s="85"/>
      <c r="G55" s="85"/>
      <c r="H55" s="85"/>
    </row>
    <row r="56" spans="1:8" ht="12.75">
      <c r="A56" s="85"/>
      <c r="B56" s="143" t="s">
        <v>50</v>
      </c>
      <c r="C56" s="144"/>
      <c r="D56" s="145"/>
      <c r="E56" s="90"/>
      <c r="F56" s="85"/>
      <c r="G56" s="85"/>
      <c r="H56" s="85"/>
    </row>
    <row r="57" spans="1:8" ht="12.75">
      <c r="A57" s="85"/>
      <c r="B57" s="146" t="s">
        <v>38</v>
      </c>
      <c r="C57" s="147"/>
      <c r="D57" s="148"/>
      <c r="E57" s="90"/>
      <c r="F57" s="85"/>
      <c r="G57" s="85"/>
      <c r="H57" s="85"/>
    </row>
    <row r="58" spans="1:8" ht="12.75">
      <c r="A58" s="85"/>
      <c r="B58" s="146" t="s">
        <v>39</v>
      </c>
      <c r="C58" s="147"/>
      <c r="D58" s="148"/>
      <c r="E58" s="90"/>
      <c r="F58" s="85"/>
      <c r="G58" s="85"/>
      <c r="H58" s="85"/>
    </row>
    <row r="59" spans="1:8" ht="20.25" customHeight="1">
      <c r="A59" s="85"/>
      <c r="B59" s="146"/>
      <c r="C59" s="147"/>
      <c r="D59" s="148"/>
      <c r="E59" s="90"/>
      <c r="F59" s="85"/>
      <c r="G59" s="85"/>
      <c r="H59" s="85"/>
    </row>
    <row r="60" spans="1:8" ht="32.25" customHeight="1">
      <c r="A60" s="85"/>
      <c r="B60" s="172" t="s">
        <v>432</v>
      </c>
      <c r="C60" s="173"/>
      <c r="D60" s="173"/>
      <c r="E60" s="93">
        <f>SUM(E50:E59)</f>
        <v>5180</v>
      </c>
      <c r="F60" s="95">
        <f>SUM(F50:F59)</f>
        <v>61446.71</v>
      </c>
      <c r="G60" s="95">
        <f>SUM(G50:G59)</f>
        <v>205347.98</v>
      </c>
      <c r="H60" s="95">
        <f>SUM(H50:H59)</f>
        <v>143901.27000000002</v>
      </c>
    </row>
    <row r="61" spans="1:8" ht="12.75">
      <c r="A61" s="91"/>
      <c r="B61" s="92"/>
      <c r="C61" s="92"/>
      <c r="D61" s="92"/>
      <c r="E61" s="98"/>
      <c r="F61" s="99"/>
      <c r="G61" s="99"/>
      <c r="H61" s="99"/>
    </row>
    <row r="62" spans="1:8" ht="39.75" customHeight="1">
      <c r="A62" s="82" t="s">
        <v>164</v>
      </c>
      <c r="B62" s="127" t="s">
        <v>55</v>
      </c>
      <c r="C62" s="127"/>
      <c r="D62" s="174" t="s">
        <v>56</v>
      </c>
      <c r="E62" s="174"/>
      <c r="F62" s="100" t="s">
        <v>54</v>
      </c>
      <c r="G62" s="171" t="s">
        <v>374</v>
      </c>
      <c r="H62" s="171"/>
    </row>
    <row r="63" spans="1:8" ht="12.75">
      <c r="A63" s="82" t="s">
        <v>459</v>
      </c>
      <c r="D63" s="133"/>
      <c r="E63" s="133"/>
      <c r="F63" s="82"/>
      <c r="G63" s="101"/>
      <c r="H63" s="56"/>
    </row>
    <row r="64" spans="2:6" ht="12.75">
      <c r="B64" s="54"/>
      <c r="D64" s="82"/>
      <c r="E64" s="82"/>
      <c r="F64" s="82"/>
    </row>
    <row r="65" spans="1:8" ht="12.75">
      <c r="A65" s="82"/>
      <c r="B65" s="82"/>
      <c r="C65" s="82"/>
      <c r="F65" s="82"/>
      <c r="G65" s="82"/>
      <c r="H65" s="82"/>
    </row>
    <row r="66" spans="1:2" ht="12.75">
      <c r="A66" s="82"/>
      <c r="B66" s="82"/>
    </row>
    <row r="67" ht="12.75">
      <c r="A67" s="82"/>
    </row>
  </sheetData>
  <sheetProtection/>
  <mergeCells count="53">
    <mergeCell ref="G62:H62"/>
    <mergeCell ref="D63:E63"/>
    <mergeCell ref="B58:D58"/>
    <mergeCell ref="B59:D59"/>
    <mergeCell ref="B60:D60"/>
    <mergeCell ref="B62:C62"/>
    <mergeCell ref="D62:E62"/>
    <mergeCell ref="B54:D54"/>
    <mergeCell ref="B55:D55"/>
    <mergeCell ref="B48:D48"/>
    <mergeCell ref="B49:D49"/>
    <mergeCell ref="B50:D50"/>
    <mergeCell ref="B51:D51"/>
    <mergeCell ref="B56:D56"/>
    <mergeCell ref="B57:D57"/>
    <mergeCell ref="B41:D41"/>
    <mergeCell ref="B42:D42"/>
    <mergeCell ref="A44:H44"/>
    <mergeCell ref="B45:D45"/>
    <mergeCell ref="B46:D46"/>
    <mergeCell ref="B47:D47"/>
    <mergeCell ref="B52:D52"/>
    <mergeCell ref="B53:D53"/>
    <mergeCell ref="B39:D39"/>
    <mergeCell ref="B40:D40"/>
    <mergeCell ref="B37:D37"/>
    <mergeCell ref="B38:D38"/>
    <mergeCell ref="B33:D33"/>
    <mergeCell ref="B34:D34"/>
    <mergeCell ref="B35:D35"/>
    <mergeCell ref="B36:D36"/>
    <mergeCell ref="B31:D31"/>
    <mergeCell ref="B32:D32"/>
    <mergeCell ref="B25:D25"/>
    <mergeCell ref="B26:D26"/>
    <mergeCell ref="B27:D27"/>
    <mergeCell ref="B28:D28"/>
    <mergeCell ref="B21:D21"/>
    <mergeCell ref="B22:D22"/>
    <mergeCell ref="B18:D18"/>
    <mergeCell ref="B19:D19"/>
    <mergeCell ref="B29:D29"/>
    <mergeCell ref="B30:D30"/>
    <mergeCell ref="A9:H9"/>
    <mergeCell ref="A10:H10"/>
    <mergeCell ref="B13:D13"/>
    <mergeCell ref="B15:D15"/>
    <mergeCell ref="B23:D23"/>
    <mergeCell ref="B24:D24"/>
    <mergeCell ref="B14:D14"/>
    <mergeCell ref="B20:D20"/>
    <mergeCell ref="B16:D16"/>
    <mergeCell ref="B17:D17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330</v>
      </c>
      <c r="B1" s="4"/>
    </row>
    <row r="2" spans="1:2" ht="12.75">
      <c r="A2" s="4" t="s">
        <v>331</v>
      </c>
      <c r="B2" s="4"/>
    </row>
    <row r="3" spans="1:2" ht="12.75">
      <c r="A3" s="4" t="s">
        <v>332</v>
      </c>
      <c r="B3" s="4"/>
    </row>
    <row r="4" spans="1:2" ht="12.75">
      <c r="A4" s="109" t="s">
        <v>333</v>
      </c>
      <c r="B4" s="4"/>
    </row>
    <row r="5" spans="1:7" ht="12.75">
      <c r="A5" s="4" t="s">
        <v>334</v>
      </c>
      <c r="B5" s="4"/>
      <c r="F5" s="82"/>
      <c r="G5" s="82"/>
    </row>
    <row r="6" spans="1:7" ht="12.75">
      <c r="A6" s="4" t="s">
        <v>335</v>
      </c>
      <c r="B6" s="4"/>
      <c r="F6" s="82"/>
      <c r="G6" s="82"/>
    </row>
    <row r="7" spans="1:2" ht="12.75">
      <c r="A7" s="4"/>
      <c r="B7" s="4"/>
    </row>
    <row r="8" spans="1:9" ht="12.75">
      <c r="A8" s="175" t="s">
        <v>44</v>
      </c>
      <c r="B8" s="175"/>
      <c r="C8" s="175"/>
      <c r="D8" s="175"/>
      <c r="E8" s="175"/>
      <c r="F8" s="175"/>
      <c r="G8" s="175"/>
      <c r="H8" s="175"/>
      <c r="I8" s="175"/>
    </row>
    <row r="9" spans="1:9" ht="12.75">
      <c r="A9" s="175" t="s">
        <v>43</v>
      </c>
      <c r="B9" s="175"/>
      <c r="C9" s="175"/>
      <c r="D9" s="175"/>
      <c r="E9" s="175"/>
      <c r="F9" s="175"/>
      <c r="G9" s="175"/>
      <c r="H9" s="175"/>
      <c r="I9" s="175"/>
    </row>
    <row r="10" spans="2:9" ht="12.75">
      <c r="B10" s="41" t="s">
        <v>433</v>
      </c>
      <c r="C10" s="4"/>
      <c r="D10" s="4"/>
      <c r="E10" s="4"/>
      <c r="F10" s="4"/>
      <c r="G10" s="4"/>
      <c r="H10" s="4"/>
      <c r="I10" s="4"/>
    </row>
    <row r="11" spans="2:9" ht="56.25">
      <c r="B11" s="179" t="s">
        <v>0</v>
      </c>
      <c r="C11" s="180"/>
      <c r="D11" s="6" t="s">
        <v>125</v>
      </c>
      <c r="E11" s="6" t="s">
        <v>124</v>
      </c>
      <c r="F11" s="6" t="s">
        <v>126</v>
      </c>
      <c r="G11" s="113" t="s">
        <v>434</v>
      </c>
      <c r="H11" s="113" t="s">
        <v>134</v>
      </c>
      <c r="I11" s="6" t="s">
        <v>127</v>
      </c>
    </row>
    <row r="12" spans="2:9" ht="12.75">
      <c r="B12" s="177"/>
      <c r="C12" s="178"/>
      <c r="D12" s="1"/>
      <c r="E12" s="1"/>
      <c r="F12" s="1"/>
      <c r="G12" s="1"/>
      <c r="H12" s="1"/>
      <c r="I12" s="1"/>
    </row>
    <row r="13" spans="2:9" ht="12.75">
      <c r="B13" s="177"/>
      <c r="C13" s="178"/>
      <c r="D13" s="1"/>
      <c r="E13" s="1"/>
      <c r="F13" s="1"/>
      <c r="G13" s="1"/>
      <c r="H13" s="1"/>
      <c r="I13" s="1"/>
    </row>
    <row r="14" spans="2:9" ht="12.75">
      <c r="B14" s="177"/>
      <c r="C14" s="178"/>
      <c r="D14" s="1"/>
      <c r="E14" s="1"/>
      <c r="F14" s="1"/>
      <c r="G14" s="1"/>
      <c r="H14" s="1"/>
      <c r="I14" s="1"/>
    </row>
    <row r="15" spans="2:9" ht="12.75">
      <c r="B15" s="181" t="s">
        <v>133</v>
      </c>
      <c r="C15" s="182"/>
      <c r="D15" s="1"/>
      <c r="E15" s="1"/>
      <c r="F15" s="1"/>
      <c r="G15" s="1"/>
      <c r="H15" s="1"/>
      <c r="I15" s="1"/>
    </row>
    <row r="17" ht="12.75">
      <c r="B17" s="41" t="s">
        <v>435</v>
      </c>
    </row>
    <row r="18" spans="2:9" ht="45">
      <c r="B18" s="179" t="s">
        <v>0</v>
      </c>
      <c r="C18" s="180"/>
      <c r="D18" s="179" t="s">
        <v>124</v>
      </c>
      <c r="E18" s="180"/>
      <c r="F18" s="179" t="s">
        <v>126</v>
      </c>
      <c r="G18" s="180"/>
      <c r="H18" s="113" t="s">
        <v>436</v>
      </c>
      <c r="I18" s="20" t="s">
        <v>134</v>
      </c>
    </row>
    <row r="19" spans="2:9" ht="12.75">
      <c r="B19" s="177"/>
      <c r="C19" s="178"/>
      <c r="D19" s="177"/>
      <c r="E19" s="178"/>
      <c r="F19" s="177"/>
      <c r="G19" s="178"/>
      <c r="H19" s="22"/>
      <c r="I19" s="21"/>
    </row>
    <row r="20" spans="2:9" ht="12.75">
      <c r="B20" s="177"/>
      <c r="C20" s="178"/>
      <c r="D20" s="177"/>
      <c r="E20" s="178"/>
      <c r="F20" s="177"/>
      <c r="G20" s="178"/>
      <c r="H20" s="22"/>
      <c r="I20" s="21"/>
    </row>
    <row r="22" spans="1:11" ht="45.75" customHeight="1">
      <c r="A22" s="4" t="s">
        <v>164</v>
      </c>
      <c r="D22" s="118"/>
      <c r="E22" s="176" t="s">
        <v>40</v>
      </c>
      <c r="F22" s="176"/>
      <c r="G22" s="118"/>
      <c r="H22" s="176" t="s">
        <v>41</v>
      </c>
      <c r="I22" s="176"/>
      <c r="J22" s="128" t="s">
        <v>374</v>
      </c>
      <c r="K22" s="129"/>
    </row>
    <row r="23" spans="1:13" ht="12.75">
      <c r="A23" s="109" t="s">
        <v>459</v>
      </c>
      <c r="B23" s="4"/>
      <c r="C23" s="4"/>
      <c r="D23" s="19"/>
      <c r="E23" s="19"/>
      <c r="F23" s="19"/>
      <c r="G23" s="19"/>
      <c r="J23" s="55"/>
      <c r="K23" s="56"/>
      <c r="L23" s="46"/>
      <c r="M23" s="46"/>
    </row>
    <row r="24" spans="7:9" ht="12.75">
      <c r="G24" s="19"/>
      <c r="H24" s="17"/>
      <c r="I24" s="19"/>
    </row>
  </sheetData>
  <sheetProtection/>
  <mergeCells count="19"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  <mergeCell ref="J22:K22"/>
    <mergeCell ref="A8:I8"/>
    <mergeCell ref="A9:I9"/>
    <mergeCell ref="H22:I22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330</v>
      </c>
      <c r="C1" s="4"/>
      <c r="G1" s="4"/>
      <c r="H1" s="4"/>
    </row>
    <row r="2" spans="2:8" ht="12.75">
      <c r="B2" s="4" t="s">
        <v>331</v>
      </c>
      <c r="C2" s="4"/>
      <c r="G2" s="4"/>
      <c r="H2" s="4"/>
    </row>
    <row r="3" spans="2:3" ht="12.75">
      <c r="B3" s="4" t="s">
        <v>332</v>
      </c>
      <c r="C3" s="4"/>
    </row>
    <row r="4" spans="2:3" ht="12.75">
      <c r="B4" s="109" t="s">
        <v>333</v>
      </c>
      <c r="C4" s="4"/>
    </row>
    <row r="5" spans="2:9" ht="12.75">
      <c r="B5" s="4" t="s">
        <v>334</v>
      </c>
      <c r="C5" s="4"/>
      <c r="I5" s="4"/>
    </row>
    <row r="6" spans="2:3" ht="12.75">
      <c r="B6" s="4" t="s">
        <v>335</v>
      </c>
      <c r="C6" s="4"/>
    </row>
    <row r="8" spans="2:7" ht="12.75">
      <c r="B8" s="175" t="s">
        <v>150</v>
      </c>
      <c r="C8" s="175"/>
      <c r="D8" s="175"/>
      <c r="E8" s="175"/>
      <c r="F8" s="175"/>
      <c r="G8" s="175"/>
    </row>
    <row r="9" spans="2:7" ht="13.5" customHeight="1">
      <c r="B9" s="192" t="s">
        <v>465</v>
      </c>
      <c r="C9" s="192"/>
      <c r="D9" s="192"/>
      <c r="E9" s="192"/>
      <c r="F9" s="192"/>
      <c r="G9" s="192"/>
    </row>
    <row r="11" spans="2:5" ht="12.75">
      <c r="B11" s="41" t="s">
        <v>437</v>
      </c>
      <c r="E11" s="42"/>
    </row>
    <row r="12" spans="2:7" ht="22.5">
      <c r="B12" s="6" t="s">
        <v>151</v>
      </c>
      <c r="C12" s="6" t="s">
        <v>159</v>
      </c>
      <c r="D12" s="6" t="s">
        <v>119</v>
      </c>
      <c r="E12" s="6" t="s">
        <v>152</v>
      </c>
      <c r="F12" s="6" t="s">
        <v>153</v>
      </c>
      <c r="G12" s="113" t="s">
        <v>438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41" t="s">
        <v>58</v>
      </c>
      <c r="C19" s="82"/>
      <c r="E19" s="193" t="s">
        <v>59</v>
      </c>
      <c r="F19" s="193"/>
      <c r="G19" s="193"/>
    </row>
    <row r="20" spans="2:7" ht="12.75">
      <c r="B20" s="194" t="s">
        <v>439</v>
      </c>
      <c r="C20" s="195"/>
      <c r="D20" s="195"/>
      <c r="E20" s="195"/>
      <c r="F20" s="195"/>
      <c r="G20" s="196"/>
    </row>
    <row r="21" spans="2:7" ht="22.5">
      <c r="B21" s="6" t="s">
        <v>151</v>
      </c>
      <c r="C21" s="113" t="s">
        <v>159</v>
      </c>
      <c r="D21" s="197" t="s">
        <v>440</v>
      </c>
      <c r="E21" s="180"/>
      <c r="F21" s="113" t="s">
        <v>441</v>
      </c>
      <c r="G21" s="6" t="s">
        <v>157</v>
      </c>
    </row>
    <row r="22" spans="2:7" ht="11.25" customHeight="1">
      <c r="B22" s="16">
        <v>1</v>
      </c>
      <c r="C22" s="16">
        <v>2</v>
      </c>
      <c r="D22" s="190">
        <v>3</v>
      </c>
      <c r="E22" s="191"/>
      <c r="F22" s="16">
        <v>4</v>
      </c>
      <c r="G22" s="16">
        <v>5</v>
      </c>
    </row>
    <row r="23" spans="2:7" ht="12.75">
      <c r="B23" s="16">
        <v>1</v>
      </c>
      <c r="C23" s="2"/>
      <c r="D23" s="190"/>
      <c r="E23" s="191"/>
      <c r="F23" s="2"/>
      <c r="G23" s="2"/>
    </row>
    <row r="24" spans="2:7" ht="12.75">
      <c r="B24" s="16">
        <v>2</v>
      </c>
      <c r="C24" s="2"/>
      <c r="D24" s="190"/>
      <c r="E24" s="191"/>
      <c r="F24" s="2"/>
      <c r="G24" s="2"/>
    </row>
    <row r="25" spans="2:7" ht="12.75">
      <c r="B25" s="16">
        <v>3</v>
      </c>
      <c r="C25" s="2"/>
      <c r="D25" s="190"/>
      <c r="E25" s="191"/>
      <c r="F25" s="2"/>
      <c r="G25" s="2"/>
    </row>
    <row r="26" spans="2:7" ht="12.75">
      <c r="B26" s="16">
        <v>4</v>
      </c>
      <c r="C26" s="111" t="s">
        <v>442</v>
      </c>
      <c r="D26" s="190"/>
      <c r="E26" s="191"/>
      <c r="F26" s="2"/>
      <c r="G26" s="2"/>
    </row>
    <row r="27" spans="2:7" ht="12.75">
      <c r="B27" s="194" t="s">
        <v>443</v>
      </c>
      <c r="C27" s="195"/>
      <c r="D27" s="195"/>
      <c r="E27" s="195"/>
      <c r="F27" s="195"/>
      <c r="G27" s="196"/>
    </row>
    <row r="28" spans="2:7" ht="22.5">
      <c r="B28" s="6" t="s">
        <v>151</v>
      </c>
      <c r="C28" s="113" t="s">
        <v>159</v>
      </c>
      <c r="D28" s="179" t="s">
        <v>154</v>
      </c>
      <c r="E28" s="180"/>
      <c r="F28" s="6" t="s">
        <v>155</v>
      </c>
      <c r="G28" s="6" t="s">
        <v>156</v>
      </c>
    </row>
    <row r="29" spans="2:7" ht="13.5" customHeight="1">
      <c r="B29" s="16">
        <v>1</v>
      </c>
      <c r="C29" s="16">
        <v>2</v>
      </c>
      <c r="D29" s="190">
        <v>3</v>
      </c>
      <c r="E29" s="191"/>
      <c r="F29" s="16">
        <v>4</v>
      </c>
      <c r="G29" s="16">
        <v>5</v>
      </c>
    </row>
    <row r="30" spans="2:7" ht="12.75">
      <c r="B30" s="16">
        <v>1</v>
      </c>
      <c r="C30" s="2"/>
      <c r="D30" s="190"/>
      <c r="E30" s="191"/>
      <c r="F30" s="2"/>
      <c r="G30" s="2"/>
    </row>
    <row r="31" spans="2:7" ht="12.75">
      <c r="B31" s="16">
        <v>2</v>
      </c>
      <c r="C31" s="2"/>
      <c r="D31" s="190"/>
      <c r="E31" s="191"/>
      <c r="F31" s="2"/>
      <c r="G31" s="2"/>
    </row>
    <row r="32" spans="2:12" ht="12.75">
      <c r="B32" s="16">
        <v>3</v>
      </c>
      <c r="C32" s="2"/>
      <c r="D32" s="190"/>
      <c r="E32" s="191"/>
      <c r="F32" s="2"/>
      <c r="G32" s="2"/>
      <c r="L32" s="124"/>
    </row>
    <row r="33" spans="2:7" ht="12.75">
      <c r="B33" s="16">
        <v>4</v>
      </c>
      <c r="C33" s="2" t="s">
        <v>158</v>
      </c>
      <c r="D33" s="190"/>
      <c r="E33" s="191"/>
      <c r="F33" s="2"/>
      <c r="G33" s="2"/>
    </row>
    <row r="34" spans="2:7" ht="12.75">
      <c r="B34" s="194" t="s">
        <v>444</v>
      </c>
      <c r="C34" s="196"/>
      <c r="D34" s="177"/>
      <c r="E34" s="178"/>
      <c r="F34" s="1"/>
      <c r="G34" s="1"/>
    </row>
    <row r="36" spans="2:7" ht="12.75">
      <c r="B36" s="41" t="s">
        <v>445</v>
      </c>
      <c r="E36" s="193" t="s">
        <v>467</v>
      </c>
      <c r="F36" s="193"/>
      <c r="G36" s="193"/>
    </row>
    <row r="37" spans="2:8" ht="12.75">
      <c r="B37" s="209" t="s">
        <v>160</v>
      </c>
      <c r="C37" s="210"/>
      <c r="D37" s="211"/>
      <c r="E37" s="199" t="s">
        <v>161</v>
      </c>
      <c r="F37" s="199"/>
      <c r="G37" s="199" t="s">
        <v>162</v>
      </c>
      <c r="H37" s="199"/>
    </row>
    <row r="38" spans="2:8" ht="12.75">
      <c r="B38" s="183" t="s">
        <v>450</v>
      </c>
      <c r="C38" s="184"/>
      <c r="D38" s="185"/>
      <c r="E38" s="198">
        <f>1379.6+1175</f>
        <v>2554.6</v>
      </c>
      <c r="F38" s="198"/>
      <c r="G38" s="202" t="s">
        <v>471</v>
      </c>
      <c r="H38" s="202"/>
    </row>
    <row r="39" spans="2:8" ht="12.75">
      <c r="B39" s="183" t="s">
        <v>451</v>
      </c>
      <c r="C39" s="184"/>
      <c r="D39" s="185"/>
      <c r="E39" s="186">
        <v>1000</v>
      </c>
      <c r="F39" s="187"/>
      <c r="G39" s="200" t="s">
        <v>452</v>
      </c>
      <c r="H39" s="201"/>
    </row>
    <row r="40" spans="2:8" ht="12.75">
      <c r="B40" s="183" t="s">
        <v>453</v>
      </c>
      <c r="C40" s="184"/>
      <c r="D40" s="185"/>
      <c r="E40" s="198">
        <v>6633.6</v>
      </c>
      <c r="F40" s="198"/>
      <c r="G40" s="203" t="s">
        <v>454</v>
      </c>
      <c r="H40" s="202"/>
    </row>
    <row r="41" spans="2:8" ht="12.75">
      <c r="B41" s="183" t="s">
        <v>466</v>
      </c>
      <c r="C41" s="184"/>
      <c r="D41" s="185"/>
      <c r="E41" s="186">
        <v>1053</v>
      </c>
      <c r="F41" s="187"/>
      <c r="G41" s="188" t="s">
        <v>468</v>
      </c>
      <c r="H41" s="189"/>
    </row>
    <row r="42" spans="2:8" ht="12.75">
      <c r="B42" s="183" t="s">
        <v>469</v>
      </c>
      <c r="C42" s="184"/>
      <c r="D42" s="185"/>
      <c r="E42" s="186">
        <v>1696.5</v>
      </c>
      <c r="F42" s="187"/>
      <c r="G42" s="188" t="s">
        <v>470</v>
      </c>
      <c r="H42" s="189"/>
    </row>
    <row r="43" spans="2:8" ht="12.75">
      <c r="B43" s="183"/>
      <c r="C43" s="184"/>
      <c r="D43" s="185"/>
      <c r="E43" s="186"/>
      <c r="F43" s="187"/>
      <c r="G43" s="188"/>
      <c r="H43" s="189"/>
    </row>
    <row r="44" spans="2:8" ht="12.75">
      <c r="B44" s="183" t="s">
        <v>163</v>
      </c>
      <c r="C44" s="184"/>
      <c r="D44" s="185"/>
      <c r="E44" s="198">
        <f>SUM(E38:F43)</f>
        <v>12937.7</v>
      </c>
      <c r="F44" s="198"/>
      <c r="G44" s="204"/>
      <c r="H44" s="204"/>
    </row>
    <row r="45" spans="2:8" ht="12.75">
      <c r="B45" s="177" t="s">
        <v>163</v>
      </c>
      <c r="C45" s="206"/>
      <c r="D45" s="178"/>
      <c r="E45" s="198"/>
      <c r="F45" s="198"/>
      <c r="G45" s="207"/>
      <c r="H45" s="208"/>
    </row>
    <row r="46" spans="7:8" ht="12.75">
      <c r="G46" s="5" t="s">
        <v>7</v>
      </c>
      <c r="H46" s="5"/>
    </row>
    <row r="47" spans="6:8" ht="12.75">
      <c r="F47" s="4"/>
      <c r="G47" s="119" t="s">
        <v>446</v>
      </c>
      <c r="H47" s="5"/>
    </row>
    <row r="48" spans="2:8" ht="12.75">
      <c r="B48" s="109" t="s">
        <v>164</v>
      </c>
      <c r="D48" s="205" t="s">
        <v>40</v>
      </c>
      <c r="E48" s="205"/>
      <c r="F48" s="4"/>
      <c r="G48" s="5"/>
      <c r="H48" s="5"/>
    </row>
    <row r="49" spans="2:6" ht="12.75">
      <c r="B49" s="109" t="s">
        <v>459</v>
      </c>
      <c r="C49" s="4"/>
      <c r="F49" s="5" t="s">
        <v>60</v>
      </c>
    </row>
    <row r="50" spans="3:4" ht="12.75">
      <c r="C50" s="4"/>
      <c r="D50" s="4"/>
    </row>
    <row r="51" spans="2:8" ht="12.75">
      <c r="B51" s="4"/>
      <c r="C51" s="4"/>
      <c r="D51" s="11" t="s">
        <v>8</v>
      </c>
      <c r="H51" s="18"/>
    </row>
  </sheetData>
  <sheetProtection/>
  <mergeCells count="48">
    <mergeCell ref="D34:E34"/>
    <mergeCell ref="D30:E30"/>
    <mergeCell ref="B37:D37"/>
    <mergeCell ref="D31:E31"/>
    <mergeCell ref="D25:E25"/>
    <mergeCell ref="D26:E26"/>
    <mergeCell ref="D28:E28"/>
    <mergeCell ref="D29:E29"/>
    <mergeCell ref="B27:G27"/>
    <mergeCell ref="B38:D38"/>
    <mergeCell ref="G37:H37"/>
    <mergeCell ref="B34:C34"/>
    <mergeCell ref="D33:E33"/>
    <mergeCell ref="D32:E32"/>
    <mergeCell ref="E45:F45"/>
    <mergeCell ref="G44:H44"/>
    <mergeCell ref="D48:E48"/>
    <mergeCell ref="B44:D44"/>
    <mergeCell ref="B45:D45"/>
    <mergeCell ref="G45:H45"/>
    <mergeCell ref="E44:F44"/>
    <mergeCell ref="E40:F40"/>
    <mergeCell ref="E36:G36"/>
    <mergeCell ref="B40:D40"/>
    <mergeCell ref="E37:F37"/>
    <mergeCell ref="B39:D39"/>
    <mergeCell ref="E39:F39"/>
    <mergeCell ref="G39:H39"/>
    <mergeCell ref="G38:H38"/>
    <mergeCell ref="G40:H40"/>
    <mergeCell ref="E38:F38"/>
    <mergeCell ref="D22:E22"/>
    <mergeCell ref="D23:E23"/>
    <mergeCell ref="D24:E24"/>
    <mergeCell ref="B8:G8"/>
    <mergeCell ref="B9:G9"/>
    <mergeCell ref="E19:G19"/>
    <mergeCell ref="B20:G20"/>
    <mergeCell ref="D21:E21"/>
    <mergeCell ref="B43:D43"/>
    <mergeCell ref="E43:F43"/>
    <mergeCell ref="G43:H43"/>
    <mergeCell ref="B41:D41"/>
    <mergeCell ref="E41:F41"/>
    <mergeCell ref="G41:H41"/>
    <mergeCell ref="B42:D42"/>
    <mergeCell ref="E42:F42"/>
    <mergeCell ref="G42:H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2017-10-31T08:51:01Z</cp:lastPrinted>
  <dcterms:created xsi:type="dcterms:W3CDTF">2008-07-04T06:50:58Z</dcterms:created>
  <dcterms:modified xsi:type="dcterms:W3CDTF">2017-10-31T08:52:06Z</dcterms:modified>
  <cp:category/>
  <cp:version/>
  <cp:contentType/>
  <cp:contentStatus/>
</cp:coreProperties>
</file>