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firstSheet="3" activeTab="11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vrstama'!$A$1:$D$26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<sst xmlns="http://schemas.openxmlformats.org/spreadsheetml/2006/main" count="1440" uniqueCount="612">
  <si>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</si>
  <si>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</si>
  <si>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</si>
  <si>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</si>
  <si>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</si>
  <si>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</si>
  <si>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</si>
  <si>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</si>
  <si>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</si>
  <si>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</si>
  <si>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</si>
  <si>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</si>
  <si>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</si>
  <si>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</si>
  <si>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</si>
  <si>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</si>
  <si>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</si>
  <si>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</si>
  <si>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</si>
  <si>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</si>
  <si>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</si>
  <si>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</si>
  <si>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</si>
  <si>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</si>
  <si>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</si>
  <si>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</si>
  <si>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</si>
  <si>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</si>
  <si>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</si>
  <si>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</si>
  <si>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</si>
  <si>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</si>
  <si>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</si>
  <si>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</si>
  <si>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</si>
  <si>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</si>
  <si>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</si>
  <si>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</si>
  <si>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</si>
  <si>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</si>
  <si>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</si>
  <si>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</si>
  <si>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</si>
  <si>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</si>
  <si>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</si>
  <si>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</si>
  <si>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</si>
  <si>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</si>
  <si>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</si>
  <si>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</si>
  <si>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</si>
  <si>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</si>
  <si>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</si>
  <si>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</si>
  <si>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</si>
  <si>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</si>
  <si>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</si>
  <si>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</si>
  <si>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</si>
  <si>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</si>
  <si>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</si>
  <si>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</si>
  <si>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</si>
  <si>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</si>
  <si>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</si>
  <si>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</si>
  <si>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</si>
  <si>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</si>
  <si>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</si>
  <si>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</si>
  <si>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</si>
  <si>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</si>
  <si>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</si>
  <si>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</si>
  <si>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</si>
  <si>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</si>
  <si>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</si>
  <si>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</si>
  <si>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</si>
  <si>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</si>
  <si>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</si>
  <si>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</si>
  <si>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</si>
  <si>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</si>
  <si>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</si>
  <si>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</si>
  <si>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</si>
  <si>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</si>
  <si>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</si>
  <si>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</si>
  <si>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</si>
  <si>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</si>
  <si>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</si>
  <si>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</si>
  <si>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</si>
  <si>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</si>
  <si>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</si>
  <si>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</si>
  <si>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</si>
  <si>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</si>
  <si>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</si>
  <si>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</si>
  <si>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</si>
  <si>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</si>
  <si>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</si>
  <si>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</si>
  <si>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</si>
  <si>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</si>
  <si>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</si>
  <si>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</si>
  <si>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</si>
  <si>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</si>
  <si>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</si>
  <si>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</si>
  <si>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</si>
  <si>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</si>
  <si>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</si>
  <si>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</si>
  <si>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</si>
  <si>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</si>
  <si>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</si>
  <si>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</si>
  <si>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</si>
  <si>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</si>
  <si>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</si>
  <si>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</si>
  <si>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</si>
  <si>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</si>
  <si>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</si>
  <si>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</si>
  <si>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</si>
  <si>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</si>
  <si>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</si>
  <si>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</si>
  <si>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</si>
  <si>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</si>
  <si>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</si>
  <si>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</si>
  <si>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</si>
  <si>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</si>
  <si>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</si>
  <si>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</si>
  <si>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</si>
  <si>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</si>
  <si>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</si>
  <si>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</si>
  <si>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</si>
  <si>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</si>
  <si>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</si>
  <si>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</si>
  <si>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</si>
  <si>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</si>
  <si>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</si>
  <si>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</si>
  <si>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</si>
  <si>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</si>
  <si>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</si>
  <si>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</si>
  <si>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</si>
  <si>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</si>
  <si>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</si>
  <si>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</si>
  <si>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</si>
  <si>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</si>
  <si>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</si>
  <si>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</si>
  <si>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</si>
  <si>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</si>
  <si>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</si>
  <si>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</si>
  <si>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</si>
  <si>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</si>
  <si>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</si>
  <si>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</si>
  <si>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</si>
  <si>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</si>
  <si>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</si>
  <si>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</si>
  <si>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</si>
  <si>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</si>
  <si>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</si>
  <si>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</si>
  <si>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</si>
  <si>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</si>
  <si>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</si>
  <si>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</si>
  <si>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</si>
  <si>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</si>
  <si>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</si>
  <si>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</si>
  <si>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</si>
  <si>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</si>
  <si>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</si>
  <si>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</si>
  <si>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</si>
  <si>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</si>
  <si>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</si>
  <si>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</si>
  <si>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</si>
  <si>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</si>
  <si>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</si>
  <si>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</si>
  <si>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</si>
  <si>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</si>
  <si>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</si>
  <si>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</si>
  <si>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</si>
  <si>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</si>
  <si>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</si>
  <si>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</si>
  <si>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</si>
  <si>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</si>
  <si>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</si>
  <si>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</si>
  <si>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</si>
  <si>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</si>
  <si>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</si>
  <si>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</si>
  <si>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</si>
  <si>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</si>
  <si>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</si>
  <si>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</si>
  <si>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</si>
  <si>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</si>
  <si>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</si>
  <si>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</si>
  <si>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</si>
  <si>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</si>
  <si>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</si>
  <si>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</si>
  <si>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</si>
  <si>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</si>
  <si>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</si>
  <si>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</si>
  <si>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</si>
  <si>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</si>
  <si>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</si>
  <si>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</si>
  <si>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</si>
  <si>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</si>
  <si>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</si>
  <si>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</si>
  <si>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</si>
  <si>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</si>
  <si>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</si>
  <si>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</si>
  <si>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</si>
  <si>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</si>
  <si>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</si>
  <si>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</si>
  <si>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</si>
  <si>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</si>
  <si>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</si>
  <si>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</si>
  <si>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</si>
  <si>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</si>
  <si>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</si>
  <si>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</si>
  <si>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</si>
  <si>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</si>
  <si>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</si>
  <si>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</si>
  <si>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</si>
  <si>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</si>
  <si>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</si>
  <si>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</si>
  <si>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</si>
  <si>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</si>
  <si>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</si>
  <si>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</si>
  <si>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</si>
  <si>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</si>
  <si>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</si>
  <si>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</si>
  <si>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</si>
  <si>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</si>
  <si>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</si>
  <si>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</si>
  <si>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</si>
  <si>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</si>
  <si>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</si>
  <si>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</si>
  <si>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</si>
  <si>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</si>
  <si>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</si>
  <si>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</si>
  <si>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</si>
  <si>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</si>
  <si>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</si>
  <si>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</si>
  <si>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</si>
  <si>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</si>
  <si>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</si>
  <si>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</si>
  <si>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</si>
  <si>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</si>
  <si>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</si>
  <si>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</si>
  <si>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</si>
  <si>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</si>
  <si>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</si>
  <si>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</si>
  <si>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</si>
  <si>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</si>
  <si>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</si>
  <si>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</si>
  <si>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</si>
  <si>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</si>
  <si>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</si>
  <si>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</si>
  <si>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</si>
  <si>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</si>
  <si>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</si>
  <si>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</si>
  <si>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</si>
  <si>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</si>
  <si>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</si>
  <si>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</si>
  <si>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</si>
  <si>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</si>
  <si>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</si>
  <si>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</si>
  <si>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</si>
  <si>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</si>
  <si>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</si>
  <si>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</si>
  <si>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</si>
  <si>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</si>
  <si>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</si>
  <si>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</si>
  <si>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</si>
  <si>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</si>
  <si>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</si>
  <si>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</si>
  <si>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</si>
  <si>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</si>
  <si>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</si>
  <si>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</si>
  <si>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</si>
  <si>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</si>
  <si>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</si>
  <si>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</si>
  <si>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</si>
  <si>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</si>
  <si>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</si>
  <si>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</si>
  <si>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</si>
  <si>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</si>
  <si>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</si>
  <si>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</si>
  <si>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</si>
  <si>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</si>
  <si>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</si>
  <si>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</si>
  <si>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</si>
  <si>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</si>
  <si>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</si>
  <si>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</si>
  <si>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</si>
  <si>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</si>
  <si>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</si>
  <si>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</si>
  <si>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</si>
  <si>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</si>
  <si>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</si>
  <si>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</si>
  <si>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</si>
  <si>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</si>
  <si>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</si>
  <si>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</si>
  <si>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</si>
  <si>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</si>
  <si>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</si>
  <si>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</si>
  <si>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</si>
  <si>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</si>
  <si>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</si>
  <si>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</si>
  <si>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</si>
  <si>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</si>
  <si>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</si>
  <si>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</si>
  <si>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</si>
  <si>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</si>
  <si>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</si>
  <si>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</si>
  <si>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</si>
  <si>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</si>
  <si>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</si>
  <si>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</si>
  <si>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</si>
  <si>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</si>
  <si>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</si>
  <si>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</si>
  <si>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</si>
  <si>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</si>
  <si>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</si>
  <si>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</si>
  <si>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</si>
  <si>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</si>
  <si>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</si>
  <si>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</si>
  <si>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</si>
  <si>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</si>
  <si>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</si>
  <si>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</si>
  <si>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</si>
  <si>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</si>
  <si>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</si>
  <si>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</si>
  <si>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</si>
  <si>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</si>
  <si>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</si>
  <si>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</si>
  <si>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</si>
  <si>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</si>
  <si>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</si>
  <si>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</si>
  <si>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</si>
  <si>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</si>
  <si>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</si>
  <si>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</si>
  <si>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</si>
  <si>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</si>
  <si>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</si>
  <si>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</si>
  <si>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</si>
  <si>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</si>
  <si>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</si>
  <si>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</si>
  <si>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</si>
  <si>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</si>
  <si>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</si>
  <si>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</si>
  <si>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</si>
  <si>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</si>
  <si>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</si>
  <si>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</si>
  <si>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</si>
  <si>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</si>
  <si>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</si>
  <si>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JIB zatvorenog investicionog fonda: 4402768070003</t>
  </si>
  <si>
    <t>Registarski broj investicionog fonda: ZJP 13 07-42-3/08</t>
  </si>
  <si>
    <t>Naknada depozitaru</t>
  </si>
  <si>
    <t>Naknada berzi</t>
  </si>
  <si>
    <t>Naknada clanovima NO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</si>
  <si>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</si>
  <si>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</si>
  <si>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</si>
  <si>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</si>
  <si>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</si>
  <si>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</si>
  <si>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</si>
  <si>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</si>
  <si>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</si>
  <si>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</si>
  <si>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</si>
  <si>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</si>
  <si>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</si>
  <si>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</si>
  <si>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</si>
  <si>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</si>
  <si>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</si>
  <si>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</si>
  <si>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</si>
  <si>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</si>
  <si>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</si>
  <si>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</si>
  <si>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</si>
  <si>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</si>
  <si>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</si>
  <si>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</si>
  <si>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</si>
  <si>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</si>
  <si>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</si>
  <si>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</si>
  <si>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</si>
  <si>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</si>
  <si>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</si>
  <si>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</si>
  <si>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</si>
  <si>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</si>
  <si>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</si>
  <si>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</si>
  <si>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</si>
  <si>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</si>
  <si>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</si>
  <si>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</si>
  <si>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Redovne akcije</t>
  </si>
  <si>
    <t>Naknada Notaru</t>
  </si>
  <si>
    <t>Naknada revizoru</t>
  </si>
  <si>
    <t>IX - Obaveze po osnovu clanstva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</si>
  <si>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</si>
  <si>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</si>
  <si>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</si>
  <si>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</si>
  <si>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</si>
  <si>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</si>
  <si>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1 DUF INVEST NOVA</t>
  </si>
  <si>
    <t xml:space="preserve">2 CR HOV </t>
  </si>
  <si>
    <t xml:space="preserve">3 Banjalučka  berza  </t>
  </si>
  <si>
    <t>4 Nadzorni odbor fonda</t>
  </si>
  <si>
    <t>5 Notar</t>
  </si>
  <si>
    <t xml:space="preserve">6 Revizor </t>
  </si>
  <si>
    <t>NAKNADA ZA UPRAVLJANJE</t>
  </si>
  <si>
    <t>Zakonski zastupnik Društva za upravljenje investicionim fondom</t>
  </si>
  <si>
    <t>Zakonski zastupnik Društva za upravljanje investicionim fondom</t>
  </si>
  <si>
    <t>Društva za upravljanje investicionim fondom</t>
  </si>
  <si>
    <t xml:space="preserve">3. Neto imovina dobrovoljnog penzijskog fonda/Otvoreni investicioni fond) 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</si>
  <si>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</si>
  <si>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</si>
  <si>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</si>
  <si>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</si>
  <si>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</si>
  <si>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</si>
  <si>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</si>
  <si>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</si>
  <si>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</si>
  <si>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</si>
  <si>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</si>
  <si>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</si>
  <si>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</si>
  <si>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</si>
  <si>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</si>
  <si>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</si>
  <si>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</si>
  <si>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</si>
  <si>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</si>
  <si>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</si>
  <si>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</si>
  <si>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</si>
  <si>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</si>
  <si>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</si>
  <si>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</si>
  <si>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</si>
  <si>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</si>
  <si>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</si>
  <si>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</si>
  <si>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</si>
  <si>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</si>
  <si>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B</t>
  </si>
  <si>
    <t>EDPL-R-A</t>
  </si>
  <si>
    <t>EKBL-R-A</t>
  </si>
  <si>
    <t>R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</si>
  <si>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</si>
  <si>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</si>
  <si>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</si>
  <si>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</si>
  <si>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</si>
  <si>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</si>
  <si>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</si>
  <si>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</si>
  <si>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</si>
  <si>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</si>
  <si>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NBLB-R-B</t>
  </si>
  <si>
    <t>RITE-R-A</t>
  </si>
  <si>
    <t>RNAF-R-A</t>
  </si>
  <si>
    <t>RTEU-R-A</t>
  </si>
  <si>
    <t>TLKM-R-A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</si>
  <si>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</si>
  <si>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</si>
  <si>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</si>
  <si>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</si>
  <si>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</si>
  <si>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</si>
  <si>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</si>
  <si>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</si>
  <si>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</si>
  <si>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</si>
  <si>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</si>
  <si>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</si>
  <si>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RSRS-O-L</t>
  </si>
  <si>
    <t>Ukupno: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</si>
  <si>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</si>
  <si>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</si>
  <si>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</si>
  <si>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</si>
  <si>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</si>
  <si>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</si>
  <si>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</si>
  <si>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</si>
  <si>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KRAJINALIJEK AD BANJA LUKA-U STEČAJU</t>
  </si>
  <si>
    <t>ADDIKO BANK AD</t>
  </si>
  <si>
    <t>KRAJINAPETROL AD BANJA LUKA</t>
  </si>
  <si>
    <t>METAL AD GRADIŠKA</t>
  </si>
  <si>
    <t>UNICREDIT BANK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</si>
  <si>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</si>
  <si>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</si>
  <si>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</si>
  <si>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</si>
  <si>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Dana, 31.03.2021. godine</t>
  </si>
  <si>
    <t>od 01.01. do 30.06.2021. godine</t>
  </si>
  <si>
    <t xml:space="preserve">Dana, 30.06,.2021. godine              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</si>
  <si>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</si>
  <si>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 </t>
  </si>
  <si>
    <t xml:space="preserve">                  </t>
  </si>
  <si>
    <t xml:space="preserve">                                                             </t>
  </si>
  <si>
    <t xml:space="preserve">                                                       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</si>
  <si>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</si>
  <si>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</si>
  <si>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na dan 30.06.2021. godine</t>
  </si>
  <si>
    <t>Dana, 30.06.2021. godine</t>
  </si>
  <si>
    <t xml:space="preserve">  za period od 01.01 do 30.06.2021. godine</t>
  </si>
  <si>
    <t>za period od 01.01.do 30.06.2021. godine</t>
  </si>
  <si>
    <t>za period od 01.01. do 30.06.2021. godine</t>
  </si>
  <si>
    <t xml:space="preserve">Dana, 30.06.2021. godine                                 </t>
  </si>
  <si>
    <t xml:space="preserve">Dana, 30.06.2021. godine                                                         </t>
  </si>
  <si>
    <t xml:space="preserve">Dana, 30.06.2021. godine                        </t>
  </si>
  <si>
    <t>IZVJEŠTAJ O STRUKTURI ULAGANJA INVESTICIONOG FONDA - OBVEZNICE na dan 30.06.2021. GODINE</t>
  </si>
  <si>
    <t>IZVJEŠTAJ O STRUKTURI ULAGANJA INVESTICIONOG FONDA - AKCIJE na dan 30.06.2021. GODINE</t>
  </si>
  <si>
    <t>za period od  01.01.2021. do  30.06.2021.</t>
  </si>
  <si>
    <t>za period od 01.01.2021. godine do 30.06.2021. godine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</si>
</sst>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63"/>
      <name val="Segoe UI"/>
      <family val="2"/>
    </font>
    <font>
      <sz val="8"/>
      <color indexed="6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0" fillId="0" borderId="10" xfId="60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0" xfId="60" applyFont="1" applyFill="1" applyAlignment="1">
      <alignment horizontal="center"/>
      <protection/>
    </xf>
    <xf numFmtId="0" fontId="3" fillId="0" borderId="15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10" fillId="0" borderId="10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3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62" applyFont="1" applyFill="1" applyAlignment="1">
      <alignment horizontal="left"/>
      <protection/>
    </xf>
    <xf numFmtId="4" fontId="3" fillId="0" borderId="0" xfId="62" applyNumberFormat="1" applyFont="1" applyFill="1" applyAlignment="1">
      <alignment horizontal="left"/>
      <protection/>
    </xf>
    <xf numFmtId="4" fontId="0" fillId="0" borderId="0" xfId="62" applyNumberFormat="1" applyFont="1" applyFill="1">
      <alignment/>
      <protection/>
    </xf>
    <xf numFmtId="0" fontId="0" fillId="0" borderId="0" xfId="61">
      <alignment/>
      <protection/>
    </xf>
    <xf numFmtId="0" fontId="3" fillId="0" borderId="0" xfId="62" applyFont="1" applyFill="1" applyAlignment="1">
      <alignment/>
      <protection/>
    </xf>
    <xf numFmtId="4" fontId="3" fillId="0" borderId="0" xfId="62" applyNumberFormat="1" applyFont="1" applyFill="1" applyAlignment="1">
      <alignment/>
      <protection/>
    </xf>
    <xf numFmtId="4" fontId="0" fillId="0" borderId="0" xfId="62" applyNumberFormat="1" applyFont="1" applyFill="1" applyAlignment="1">
      <alignment horizontal="left"/>
      <protection/>
    </xf>
    <xf numFmtId="0" fontId="0" fillId="0" borderId="0" xfId="63" applyFont="1" applyFill="1">
      <alignment/>
      <protection/>
    </xf>
    <xf numFmtId="4" fontId="0" fillId="0" borderId="0" xfId="63" applyNumberFormat="1" applyFont="1" applyFill="1">
      <alignment/>
      <protection/>
    </xf>
    <xf numFmtId="0" fontId="0" fillId="0" borderId="0" xfId="62" applyFont="1" applyFill="1" applyAlignment="1">
      <alignment horizontal="center"/>
      <protection/>
    </xf>
    <xf numFmtId="4" fontId="3" fillId="0" borderId="0" xfId="62" applyNumberFormat="1" applyFont="1" applyFill="1">
      <alignment/>
      <protection/>
    </xf>
    <xf numFmtId="0" fontId="12" fillId="0" borderId="0" xfId="61" applyFont="1">
      <alignment/>
      <protection/>
    </xf>
    <xf numFmtId="0" fontId="3" fillId="0" borderId="15" xfId="60" applyFont="1" applyFill="1" applyBorder="1" applyAlignment="1">
      <alignment vertical="center" wrapText="1"/>
      <protection/>
    </xf>
    <xf numFmtId="0" fontId="8" fillId="0" borderId="19" xfId="60" applyFont="1" applyFill="1" applyBorder="1" applyAlignment="1">
      <alignment/>
      <protection/>
    </xf>
    <xf numFmtId="0" fontId="8" fillId="0" borderId="17" xfId="60" applyFont="1" applyFill="1" applyBorder="1" applyAlignment="1">
      <alignment horizontal="center"/>
      <protection/>
    </xf>
    <xf numFmtId="0" fontId="8" fillId="0" borderId="17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3" fontId="8" fillId="0" borderId="17" xfId="60" applyNumberFormat="1" applyFont="1" applyFill="1" applyBorder="1">
      <alignment/>
      <protection/>
    </xf>
    <xf numFmtId="4" fontId="9" fillId="0" borderId="17" xfId="60" applyNumberFormat="1" applyFont="1" applyFill="1" applyBorder="1">
      <alignment/>
      <protection/>
    </xf>
    <xf numFmtId="0" fontId="9" fillId="0" borderId="17" xfId="60" applyFont="1" applyFill="1" applyBorder="1">
      <alignment/>
      <protection/>
    </xf>
    <xf numFmtId="0" fontId="9" fillId="0" borderId="17" xfId="60" applyFont="1" applyFill="1" applyBorder="1" applyAlignment="1">
      <alignment/>
      <protection/>
    </xf>
    <xf numFmtId="197" fontId="9" fillId="0" borderId="17" xfId="60" applyNumberFormat="1" applyFont="1" applyFill="1" applyBorder="1">
      <alignment/>
      <protection/>
    </xf>
    <xf numFmtId="3" fontId="3" fillId="0" borderId="10" xfId="60" applyNumberFormat="1" applyFont="1" applyFill="1" applyBorder="1" applyAlignment="1">
      <alignment vertical="center"/>
      <protection/>
    </xf>
    <xf numFmtId="196" fontId="3" fillId="0" borderId="10" xfId="60" applyNumberFormat="1" applyFont="1" applyFill="1" applyBorder="1" applyAlignment="1">
      <alignment vertical="center"/>
      <protection/>
    </xf>
    <xf numFmtId="4" fontId="3" fillId="0" borderId="10" xfId="60" applyNumberFormat="1" applyFont="1" applyFill="1" applyBorder="1" applyAlignment="1">
      <alignment vertical="center"/>
      <protection/>
    </xf>
    <xf numFmtId="198" fontId="3" fillId="0" borderId="10" xfId="60" applyNumberFormat="1" applyFont="1" applyFill="1" applyBorder="1" applyAlignment="1">
      <alignment vertical="center"/>
      <protection/>
    </xf>
    <xf numFmtId="0" fontId="13" fillId="32" borderId="10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62" applyFont="1" applyFill="1" applyAlignment="1">
      <alignment horizontal="center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left"/>
      <protection/>
    </xf>
    <xf numFmtId="0" fontId="3" fillId="0" borderId="10" xfId="60" applyFont="1" applyBorder="1" applyAlignment="1">
      <alignment horizontal="left" vertical="center" wrapText="1"/>
      <protection/>
    </xf>
    <xf numFmtId="0" fontId="8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20" xfId="60" applyFont="1" applyBorder="1" applyAlignment="1">
      <alignment horizontal="left" vertical="center"/>
      <protection/>
    </xf>
    <xf numFmtId="0" fontId="3" fillId="0" borderId="21" xfId="60" applyFont="1" applyBorder="1" applyAlignment="1">
      <alignment horizontal="left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23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198" fontId="3" fillId="0" borderId="20" xfId="60" applyNumberFormat="1" applyFont="1" applyFill="1" applyBorder="1" applyAlignment="1">
      <alignment horizontal="center" vertical="center" wrapText="1"/>
      <protection/>
    </xf>
    <xf numFmtId="198" fontId="3" fillId="0" borderId="23" xfId="60" applyNumberFormat="1" applyFont="1" applyFill="1" applyBorder="1" applyAlignment="1">
      <alignment horizontal="center" vertical="center" wrapText="1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left" wrapText="1"/>
    </xf>
    <xf numFmtId="0" fontId="50" fillId="34" borderId="29" xfId="0" applyFont="1" applyFill="1" applyBorder="1" applyAlignment="1">
      <alignment horizontal="left" wrapText="1"/>
    </xf>
    <xf numFmtId="0" fontId="50" fillId="34" borderId="30" xfId="0" applyFont="1" applyFill="1" applyBorder="1" applyAlignment="1">
      <alignment horizontal="left" wrapText="1"/>
    </xf>
    <xf numFmtId="0" fontId="51" fillId="34" borderId="31" xfId="0" applyFont="1" applyFill="1" applyBorder="1" applyAlignment="1">
      <alignment horizontal="center" wrapText="1"/>
    </xf>
    <xf numFmtId="0" fontId="51" fillId="34" borderId="31" xfId="0" applyFont="1" applyFill="1" applyBorder="1" applyAlignment="1">
      <alignment horizontal="right" wrapText="1"/>
    </xf>
    <xf numFmtId="4" fontId="51" fillId="34" borderId="31" xfId="0" applyNumberFormat="1" applyFont="1" applyFill="1" applyBorder="1" applyAlignment="1">
      <alignment horizontal="right" wrapText="1"/>
    </xf>
    <xf numFmtId="0" fontId="50" fillId="34" borderId="31" xfId="0" applyFont="1" applyFill="1" applyBorder="1" applyAlignment="1">
      <alignment horizontal="center" wrapText="1"/>
    </xf>
    <xf numFmtId="4" fontId="50" fillId="34" borderId="31" xfId="0" applyNumberFormat="1" applyFont="1" applyFill="1" applyBorder="1" applyAlignment="1">
      <alignment horizontal="right" wrapText="1"/>
    </xf>
    <xf numFmtId="0" fontId="50" fillId="34" borderId="31" xfId="0" applyFont="1" applyFill="1" applyBorder="1" applyAlignment="1">
      <alignment horizontal="right" wrapText="1"/>
    </xf>
    <xf numFmtId="0" fontId="0" fillId="0" borderId="14" xfId="61" applyFont="1" applyBorder="1">
      <alignment/>
      <protection/>
    </xf>
    <xf numFmtId="49" fontId="0" fillId="0" borderId="14" xfId="0" applyNumberFormat="1" applyFont="1" applyFill="1" applyBorder="1" applyAlignment="1">
      <alignment/>
    </xf>
    <xf numFmtId="196" fontId="4" fillId="0" borderId="10" xfId="60" applyNumberFormat="1" applyFont="1" applyFill="1" applyBorder="1" applyAlignment="1">
      <alignment horizontal="right" vertical="top" wrapText="1"/>
      <protection/>
    </xf>
    <xf numFmtId="0" fontId="51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right" wrapText="1"/>
    </xf>
    <xf numFmtId="4" fontId="51" fillId="34" borderId="10" xfId="0" applyNumberFormat="1" applyFont="1" applyFill="1" applyBorder="1" applyAlignment="1">
      <alignment horizontal="right" wrapText="1"/>
    </xf>
    <xf numFmtId="0" fontId="3" fillId="0" borderId="18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9" xfId="60" applyFont="1" applyBorder="1" applyAlignment="1">
      <alignment horizontal="left" vertical="center" wrapText="1"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Izvještaj o nerealizovanim dobicima-gubicima za I-III mjesec 2" xfId="62"/>
    <cellStyle name="Normal_Sheet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K77" sqref="K77"/>
    </sheetView>
  </sheetViews>
  <sheetFormatPr defaultColWidth="9.140625" defaultRowHeight="12.75"/>
  <cols>
    <col min="1" max="1" width="1.8515625" style="0" customWidth="1"/>
    <col min="2" max="2" width="10.00390625" style="0" customWidth="1"/>
    <col min="3" max="3" width="53.57421875" style="0" customWidth="1"/>
    <col min="4" max="4" width="5.421875" style="0" customWidth="1"/>
    <col min="5" max="5" width="12.8515625" style="0" customWidth="1"/>
    <col min="6" max="6" width="13.421875" style="0" customWidth="1"/>
    <col min="7" max="7" width="12.140625" style="0" customWidth="1"/>
  </cols>
  <sheetData>
    <row r="1" spans="2:3" ht="12.75">
      <c r="B1" s="4" t="s">
        <v>446</v>
      </c>
      <c r="C1" s="4"/>
    </row>
    <row r="2" spans="2:3" ht="12.75">
      <c r="B2" s="4" t="s">
        <v>442</v>
      </c>
      <c r="C2" s="4"/>
    </row>
    <row r="3" spans="2:3" ht="12.75">
      <c r="B3" s="4" t="s">
        <v>328</v>
      </c>
      <c r="C3" s="4"/>
    </row>
    <row r="4" spans="2:3" ht="12.75">
      <c r="B4" s="101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441</v>
      </c>
      <c r="C6" s="4"/>
    </row>
    <row r="7" spans="2:3" ht="12.75">
      <c r="B7" s="4"/>
      <c r="C7" s="4"/>
    </row>
    <row r="8" spans="2:6" ht="12.75">
      <c r="B8" s="260" t="s">
        <v>224</v>
      </c>
      <c r="C8" s="260"/>
      <c r="D8" s="260"/>
      <c r="E8" s="260"/>
      <c r="F8" s="260"/>
    </row>
    <row r="9" spans="2:6" ht="12.75">
      <c r="B9" s="260" t="s">
        <v>225</v>
      </c>
      <c r="C9" s="260"/>
      <c r="D9" s="260"/>
      <c r="E9" s="260"/>
      <c r="F9" s="260"/>
    </row>
    <row r="10" spans="2:6" ht="12.75">
      <c r="B10" s="261" t="s">
        <v>600</v>
      </c>
      <c r="C10" s="261"/>
      <c r="D10" s="261"/>
      <c r="E10" s="261"/>
      <c r="F10" s="261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5" t="s">
        <v>370</v>
      </c>
      <c r="C12" s="6" t="s">
        <v>0</v>
      </c>
      <c r="D12" s="6" t="s">
        <v>1</v>
      </c>
      <c r="E12" s="6" t="s">
        <v>2</v>
      </c>
      <c r="F12" s="105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497</v>
      </c>
      <c r="D14" s="9" t="s">
        <v>226</v>
      </c>
      <c r="E14" s="29">
        <f>SUM(E15+E16+E22+E29+E30)</f>
        <v>1718353</v>
      </c>
      <c r="F14" s="29">
        <f>F15+F16+F22+F29+F30</f>
        <v>1672437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 t="s">
        <v>227</v>
      </c>
      <c r="C15" s="26" t="s">
        <v>332</v>
      </c>
      <c r="D15" s="9" t="s">
        <v>228</v>
      </c>
      <c r="E15" s="29">
        <v>137254</v>
      </c>
      <c r="F15" s="29">
        <v>339401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1569031</v>
      </c>
      <c r="F16" s="29">
        <f>SUM(F17:F21)</f>
        <v>1326271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633637</v>
      </c>
      <c r="F17" s="40">
        <v>619159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.75">
      <c r="A18" s="4"/>
      <c r="B18" s="6" t="s">
        <v>233</v>
      </c>
      <c r="C18" s="2" t="s">
        <v>234</v>
      </c>
      <c r="D18" s="9" t="s">
        <v>235</v>
      </c>
      <c r="E18" s="40">
        <v>575394</v>
      </c>
      <c r="F18" s="40">
        <v>347112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2.7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 t="s">
        <v>239</v>
      </c>
      <c r="C20" s="2" t="s">
        <v>240</v>
      </c>
      <c r="D20" s="9" t="s">
        <v>241</v>
      </c>
      <c r="E20" s="40">
        <v>360000</v>
      </c>
      <c r="F20" s="40">
        <v>360000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4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4" t="s">
        <v>243</v>
      </c>
      <c r="E22" s="40">
        <f>SUM(E23+E24+E25+E26+E27+E28)</f>
        <v>11957</v>
      </c>
      <c r="F22" s="40">
        <f>SUM(F23:F28)</f>
        <v>6765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4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4" t="s">
        <v>246</v>
      </c>
      <c r="E24" s="40">
        <v>3491</v>
      </c>
      <c r="F24" s="40">
        <v>1275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4" t="s">
        <v>247</v>
      </c>
      <c r="E25" s="40">
        <v>2239</v>
      </c>
      <c r="F25" s="40">
        <v>5490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4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4" t="s">
        <v>249</v>
      </c>
      <c r="E27" s="40">
        <v>6227</v>
      </c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 t="s">
        <v>252</v>
      </c>
      <c r="C28" s="2" t="s">
        <v>339</v>
      </c>
      <c r="D28" s="104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4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4" t="s">
        <v>253</v>
      </c>
      <c r="E30" s="29">
        <v>111</v>
      </c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4" t="s">
        <v>255</v>
      </c>
      <c r="E31" s="29">
        <f>SUM(E32+E36+E42+E45+E48+E51+E52+E53)</f>
        <v>40539</v>
      </c>
      <c r="F31" s="29">
        <f>F32+F36+F42+F45+F48+F51+F52+F53</f>
        <v>24551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4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4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4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4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4" t="s">
        <v>261</v>
      </c>
      <c r="E36" s="40">
        <f>SUM(E37+E38+E39+E40+E41)</f>
        <v>1014</v>
      </c>
      <c r="F36" s="40">
        <f>SUM(F37:F41)</f>
        <v>1403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4" t="s">
        <v>262</v>
      </c>
      <c r="E37" s="40">
        <v>187</v>
      </c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4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4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4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105" t="s">
        <v>367</v>
      </c>
      <c r="C41" s="2" t="s">
        <v>349</v>
      </c>
      <c r="D41" s="104" t="s">
        <v>267</v>
      </c>
      <c r="E41" s="29">
        <v>827</v>
      </c>
      <c r="F41" s="29">
        <v>1247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5">
        <v>42</v>
      </c>
      <c r="C42" s="26" t="s">
        <v>352</v>
      </c>
      <c r="D42" s="104" t="s">
        <v>268</v>
      </c>
      <c r="E42" s="29">
        <f>SUM(E43+E44)</f>
        <v>39525</v>
      </c>
      <c r="F42" s="29">
        <f>F43+F44</f>
        <v>23148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1.75" customHeight="1">
      <c r="A43" s="4"/>
      <c r="B43" s="105" t="s">
        <v>368</v>
      </c>
      <c r="C43" s="103" t="s">
        <v>351</v>
      </c>
      <c r="D43" s="104" t="s">
        <v>269</v>
      </c>
      <c r="E43" s="29">
        <v>39525</v>
      </c>
      <c r="F43" s="29">
        <v>23148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6.5" customHeight="1">
      <c r="A44" s="4"/>
      <c r="B44" s="6">
        <v>422</v>
      </c>
      <c r="C44" s="103" t="s">
        <v>350</v>
      </c>
      <c r="D44" s="104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4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4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4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4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4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4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4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4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4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22" t="s">
        <v>491</v>
      </c>
      <c r="D54" s="104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357</v>
      </c>
      <c r="D55" s="104" t="s">
        <v>285</v>
      </c>
      <c r="E55" s="29">
        <f>SUM(E14-E31)</f>
        <v>1677814</v>
      </c>
      <c r="F55" s="29">
        <f>F14-F31</f>
        <v>1647886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358</v>
      </c>
      <c r="D56" s="104" t="s">
        <v>286</v>
      </c>
      <c r="E56" s="29">
        <f>SUM(E57+E61+E64+E68+E69-E72+E75)</f>
        <v>1677814</v>
      </c>
      <c r="F56" s="29">
        <f>F57+F61+F64+F68+F69-F72+F75</f>
        <v>1647886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4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3" t="s">
        <v>360</v>
      </c>
      <c r="D58" s="104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4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5" customHeight="1">
      <c r="A60" s="4"/>
      <c r="B60" s="6">
        <v>513</v>
      </c>
      <c r="C60" s="225" t="s">
        <v>508</v>
      </c>
      <c r="D60" s="104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54" t="s">
        <v>361</v>
      </c>
      <c r="D61" s="104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4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4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4" t="s">
        <v>297</v>
      </c>
      <c r="E64" s="29">
        <f>SUM(E65+E66+E67)</f>
        <v>-14092</v>
      </c>
      <c r="F64" s="29">
        <f>F65+F66+F67</f>
        <v>-37334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296</v>
      </c>
      <c r="D65" s="104" t="s">
        <v>299</v>
      </c>
      <c r="E65" s="29">
        <v>-14092</v>
      </c>
      <c r="F65" s="29">
        <v>-37334</v>
      </c>
      <c r="G65" s="4"/>
      <c r="H65" s="97"/>
      <c r="I65" s="32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4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3" t="s">
        <v>363</v>
      </c>
      <c r="D67" s="104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4" t="s">
        <v>303</v>
      </c>
      <c r="E68" s="29"/>
      <c r="F68" s="29"/>
      <c r="G68" s="112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4" t="s">
        <v>304</v>
      </c>
      <c r="E69" s="29">
        <f>SUM(E70+E71)</f>
        <v>7033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4" t="s">
        <v>306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4" t="s">
        <v>308</v>
      </c>
      <c r="E71" s="29">
        <v>7033</v>
      </c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4" t="s">
        <v>310</v>
      </c>
      <c r="E72" s="29">
        <f>E73+E74</f>
        <v>728249</v>
      </c>
      <c r="F72" s="29">
        <f>F73+F74</f>
        <v>728249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4" t="s">
        <v>312</v>
      </c>
      <c r="E73" s="29">
        <v>728249</v>
      </c>
      <c r="F73" s="29">
        <v>526930</v>
      </c>
      <c r="G73" s="70"/>
      <c r="H73" s="4"/>
      <c r="I73" t="s">
        <v>594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99">
        <v>561</v>
      </c>
      <c r="C74" s="100" t="s">
        <v>313</v>
      </c>
      <c r="D74" s="9" t="s">
        <v>314</v>
      </c>
      <c r="E74" s="48"/>
      <c r="F74" s="48">
        <v>201319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-135110</v>
      </c>
      <c r="F75" s="48">
        <f>F76+F77</f>
        <v>-134763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 t="s">
        <v>593</v>
      </c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-135110</v>
      </c>
      <c r="F77" s="29">
        <v>-134763</v>
      </c>
      <c r="G77" s="5"/>
      <c r="H77" s="22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0.6584227809712774</v>
      </c>
      <c r="F79" s="24">
        <f>F55/F78</f>
        <v>0.6466781674510014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62" t="s">
        <v>164</v>
      </c>
      <c r="D83" s="262"/>
      <c r="E83" s="263" t="s">
        <v>505</v>
      </c>
      <c r="F83" s="263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607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43">
      <selection activeCell="T58" sqref="T58"/>
    </sheetView>
  </sheetViews>
  <sheetFormatPr defaultColWidth="9.140625" defaultRowHeight="12.75"/>
  <cols>
    <col min="1" max="1" width="36.00390625" style="121" customWidth="1"/>
    <col min="2" max="2" width="8.8515625" style="121" customWidth="1"/>
    <col min="3" max="3" width="9.140625" style="121" customWidth="1"/>
    <col min="4" max="4" width="4.140625" style="121" customWidth="1"/>
    <col min="5" max="5" width="7.8515625" style="121" customWidth="1"/>
    <col min="6" max="6" width="3.57421875" style="121" customWidth="1"/>
    <col min="7" max="7" width="8.8515625" style="121" customWidth="1"/>
    <col min="8" max="8" width="3.8515625" style="121" customWidth="1"/>
    <col min="9" max="9" width="11.140625" style="121" customWidth="1"/>
    <col min="10" max="10" width="3.57421875" style="121" customWidth="1"/>
    <col min="11" max="11" width="10.28125" style="121" customWidth="1"/>
    <col min="12" max="12" width="3.7109375" style="121" customWidth="1"/>
    <col min="13" max="13" width="9.7109375" style="121" customWidth="1"/>
    <col min="14" max="14" width="3.7109375" style="121" customWidth="1"/>
    <col min="15" max="15" width="9.140625" style="121" customWidth="1"/>
    <col min="16" max="16" width="3.8515625" style="121" customWidth="1"/>
    <col min="17" max="17" width="8.8515625" style="120" customWidth="1"/>
    <col min="18" max="16384" width="9.140625" style="122" customWidth="1"/>
  </cols>
  <sheetData>
    <row r="1" ht="12.75">
      <c r="A1" s="120" t="s">
        <v>447</v>
      </c>
    </row>
    <row r="2" ht="12.75">
      <c r="A2" s="120" t="s">
        <v>448</v>
      </c>
    </row>
    <row r="3" ht="12.75">
      <c r="A3" s="120" t="s">
        <v>449</v>
      </c>
    </row>
    <row r="4" ht="12.75">
      <c r="A4" s="120" t="s">
        <v>450</v>
      </c>
    </row>
    <row r="5" ht="12.75">
      <c r="A5" s="120" t="s">
        <v>330</v>
      </c>
    </row>
    <row r="6" ht="12.75">
      <c r="A6" s="120" t="s">
        <v>441</v>
      </c>
    </row>
    <row r="7" spans="1:19" s="130" customFormat="1" ht="12.75">
      <c r="A7" s="120"/>
      <c r="B7" s="120"/>
      <c r="C7" s="120"/>
      <c r="D7" s="120"/>
      <c r="E7" s="123"/>
      <c r="F7" s="120"/>
      <c r="G7" s="124"/>
      <c r="H7" s="120"/>
      <c r="I7" s="120"/>
      <c r="J7" s="120"/>
      <c r="K7" s="124"/>
      <c r="L7" s="120"/>
      <c r="M7" s="125"/>
      <c r="N7" s="126"/>
      <c r="O7" s="127"/>
      <c r="P7" s="128"/>
      <c r="Q7" s="127"/>
      <c r="R7" s="129"/>
      <c r="S7" s="129"/>
    </row>
    <row r="8" spans="1:19" s="130" customFormat="1" ht="12.75">
      <c r="A8" s="227" t="s">
        <v>609</v>
      </c>
      <c r="B8" s="120"/>
      <c r="C8" s="120"/>
      <c r="D8" s="120"/>
      <c r="E8" s="123"/>
      <c r="F8" s="120"/>
      <c r="G8" s="124"/>
      <c r="H8" s="120"/>
      <c r="I8" s="120"/>
      <c r="J8" s="120"/>
      <c r="K8" s="124"/>
      <c r="L8" s="120"/>
      <c r="M8" s="131"/>
      <c r="N8" s="126"/>
      <c r="O8" s="127"/>
      <c r="P8" s="128"/>
      <c r="Q8" s="127"/>
      <c r="R8" s="129"/>
      <c r="S8" s="129"/>
    </row>
    <row r="9" spans="1:19" s="130" customFormat="1" ht="12.75">
      <c r="A9" s="120"/>
      <c r="B9" s="120"/>
      <c r="C9" s="120"/>
      <c r="D9" s="120"/>
      <c r="E9" s="123"/>
      <c r="F9" s="120"/>
      <c r="G9" s="124"/>
      <c r="H9" s="120"/>
      <c r="I9" s="120"/>
      <c r="J9" s="120"/>
      <c r="K9" s="124"/>
      <c r="L9" s="120"/>
      <c r="M9" s="131"/>
      <c r="N9" s="126"/>
      <c r="O9" s="127"/>
      <c r="P9" s="128"/>
      <c r="Q9" s="127"/>
      <c r="R9" s="129"/>
      <c r="S9" s="129"/>
    </row>
    <row r="10" spans="1:19" s="130" customFormat="1" ht="12.75">
      <c r="A10" s="372" t="s">
        <v>451</v>
      </c>
      <c r="B10" s="373"/>
      <c r="C10" s="374"/>
      <c r="D10" s="342" t="s">
        <v>1</v>
      </c>
      <c r="E10" s="354" t="s">
        <v>118</v>
      </c>
      <c r="F10" s="342" t="s">
        <v>1</v>
      </c>
      <c r="G10" s="363" t="s">
        <v>452</v>
      </c>
      <c r="H10" s="342" t="s">
        <v>1</v>
      </c>
      <c r="I10" s="348" t="s">
        <v>453</v>
      </c>
      <c r="J10" s="342" t="s">
        <v>1</v>
      </c>
      <c r="K10" s="363" t="s">
        <v>454</v>
      </c>
      <c r="L10" s="342" t="s">
        <v>1</v>
      </c>
      <c r="M10" s="366" t="s">
        <v>120</v>
      </c>
      <c r="N10" s="342" t="s">
        <v>1</v>
      </c>
      <c r="O10" s="357" t="s">
        <v>455</v>
      </c>
      <c r="P10" s="342" t="s">
        <v>1</v>
      </c>
      <c r="Q10" s="360" t="s">
        <v>127</v>
      </c>
      <c r="R10" s="129"/>
      <c r="S10" s="129"/>
    </row>
    <row r="11" spans="1:19" s="130" customFormat="1" ht="12.75">
      <c r="A11" s="375" t="s">
        <v>456</v>
      </c>
      <c r="B11" s="336" t="s">
        <v>457</v>
      </c>
      <c r="C11" s="348" t="s">
        <v>458</v>
      </c>
      <c r="D11" s="343"/>
      <c r="E11" s="355"/>
      <c r="F11" s="343"/>
      <c r="G11" s="364"/>
      <c r="H11" s="343"/>
      <c r="I11" s="349"/>
      <c r="J11" s="343"/>
      <c r="K11" s="364"/>
      <c r="L11" s="343"/>
      <c r="M11" s="367"/>
      <c r="N11" s="343"/>
      <c r="O11" s="358"/>
      <c r="P11" s="343"/>
      <c r="Q11" s="361"/>
      <c r="R11" s="129"/>
      <c r="S11" s="129"/>
    </row>
    <row r="12" spans="1:19" s="130" customFormat="1" ht="12.75">
      <c r="A12" s="376"/>
      <c r="B12" s="337"/>
      <c r="C12" s="349"/>
      <c r="D12" s="343"/>
      <c r="E12" s="355"/>
      <c r="F12" s="343"/>
      <c r="G12" s="364"/>
      <c r="H12" s="343"/>
      <c r="I12" s="349"/>
      <c r="J12" s="343"/>
      <c r="K12" s="364"/>
      <c r="L12" s="343"/>
      <c r="M12" s="367"/>
      <c r="N12" s="343"/>
      <c r="O12" s="358"/>
      <c r="P12" s="343"/>
      <c r="Q12" s="361"/>
      <c r="R12" s="129"/>
      <c r="S12" s="129"/>
    </row>
    <row r="13" spans="1:19" s="130" customFormat="1" ht="12.75">
      <c r="A13" s="377"/>
      <c r="B13" s="338"/>
      <c r="C13" s="350"/>
      <c r="D13" s="343"/>
      <c r="E13" s="356"/>
      <c r="F13" s="343"/>
      <c r="G13" s="365"/>
      <c r="H13" s="343"/>
      <c r="I13" s="350"/>
      <c r="J13" s="343"/>
      <c r="K13" s="365"/>
      <c r="L13" s="343"/>
      <c r="M13" s="368"/>
      <c r="N13" s="343"/>
      <c r="O13" s="359"/>
      <c r="P13" s="343"/>
      <c r="Q13" s="362"/>
      <c r="R13" s="129"/>
      <c r="S13" s="129"/>
    </row>
    <row r="14" spans="1:19" s="130" customFormat="1" ht="12.75">
      <c r="A14" s="369">
        <v>1</v>
      </c>
      <c r="B14" s="370"/>
      <c r="C14" s="371"/>
      <c r="D14" s="344"/>
      <c r="E14" s="133">
        <v>2</v>
      </c>
      <c r="F14" s="344"/>
      <c r="G14" s="134">
        <v>3</v>
      </c>
      <c r="H14" s="344"/>
      <c r="I14" s="132">
        <v>4</v>
      </c>
      <c r="J14" s="344"/>
      <c r="K14" s="134">
        <v>5</v>
      </c>
      <c r="L14" s="344"/>
      <c r="M14" s="135">
        <v>6</v>
      </c>
      <c r="N14" s="344"/>
      <c r="O14" s="134">
        <v>7</v>
      </c>
      <c r="P14" s="344"/>
      <c r="Q14" s="134">
        <v>8</v>
      </c>
      <c r="R14" s="129"/>
      <c r="S14" s="129"/>
    </row>
    <row r="15" spans="1:19" s="130" customFormat="1" ht="12.75">
      <c r="A15" s="136" t="s">
        <v>327</v>
      </c>
      <c r="B15" s="136"/>
      <c r="C15" s="137"/>
      <c r="D15" s="138">
        <v>601</v>
      </c>
      <c r="E15" s="139"/>
      <c r="F15" s="138">
        <v>612</v>
      </c>
      <c r="G15" s="140"/>
      <c r="H15" s="138">
        <v>623</v>
      </c>
      <c r="I15" s="141"/>
      <c r="J15" s="138">
        <v>634</v>
      </c>
      <c r="K15" s="140"/>
      <c r="L15" s="138">
        <v>645</v>
      </c>
      <c r="M15" s="142"/>
      <c r="N15" s="138">
        <v>656</v>
      </c>
      <c r="O15" s="143"/>
      <c r="P15" s="138">
        <v>667</v>
      </c>
      <c r="Q15" s="144"/>
      <c r="R15" s="129"/>
      <c r="S15" s="129"/>
    </row>
    <row r="16" spans="1:19" s="130" customFormat="1" ht="12.75">
      <c r="A16" s="205" t="s">
        <v>38</v>
      </c>
      <c r="B16" s="205"/>
      <c r="C16" s="205"/>
      <c r="D16" s="207">
        <v>602</v>
      </c>
      <c r="E16" s="253"/>
      <c r="F16" s="207">
        <v>613</v>
      </c>
      <c r="G16" s="254"/>
      <c r="H16" s="207">
        <v>624</v>
      </c>
      <c r="I16" s="205"/>
      <c r="J16" s="207">
        <v>635</v>
      </c>
      <c r="K16" s="254"/>
      <c r="L16" s="207">
        <v>646</v>
      </c>
      <c r="M16" s="255"/>
      <c r="N16" s="207">
        <v>657</v>
      </c>
      <c r="O16" s="256"/>
      <c r="P16" s="207">
        <v>668</v>
      </c>
      <c r="Q16" s="256"/>
      <c r="R16" s="129"/>
      <c r="S16" s="129"/>
    </row>
    <row r="17" spans="1:19" s="130" customFormat="1" ht="14.25" customHeight="1">
      <c r="A17" s="257" t="s">
        <v>573</v>
      </c>
      <c r="B17" s="436" t="s">
        <v>540</v>
      </c>
      <c r="C17" s="436" t="s">
        <v>541</v>
      </c>
      <c r="D17" s="207"/>
      <c r="E17" s="437">
        <v>28971</v>
      </c>
      <c r="F17" s="207"/>
      <c r="G17" s="437">
        <v>1.7018</v>
      </c>
      <c r="H17" s="207"/>
      <c r="I17" s="438">
        <v>49302.12</v>
      </c>
      <c r="J17" s="207"/>
      <c r="K17" s="437">
        <v>0.192</v>
      </c>
      <c r="L17" s="207"/>
      <c r="M17" s="438">
        <v>5562.43</v>
      </c>
      <c r="N17" s="207"/>
      <c r="O17" s="437">
        <v>0.183408</v>
      </c>
      <c r="P17" s="207"/>
      <c r="Q17" s="437">
        <v>0.323707</v>
      </c>
      <c r="R17" s="129"/>
      <c r="S17" s="129"/>
    </row>
    <row r="18" spans="1:19" s="130" customFormat="1" ht="22.5">
      <c r="A18" s="257" t="s">
        <v>574</v>
      </c>
      <c r="B18" s="436" t="s">
        <v>543</v>
      </c>
      <c r="C18" s="436" t="s">
        <v>542</v>
      </c>
      <c r="D18" s="207"/>
      <c r="E18" s="437">
        <v>7815</v>
      </c>
      <c r="F18" s="207"/>
      <c r="G18" s="437">
        <v>0.8182</v>
      </c>
      <c r="H18" s="207"/>
      <c r="I18" s="438">
        <v>6394.47</v>
      </c>
      <c r="J18" s="207"/>
      <c r="K18" s="437">
        <v>0.0887</v>
      </c>
      <c r="L18" s="207"/>
      <c r="M18" s="437">
        <v>693.19</v>
      </c>
      <c r="N18" s="207"/>
      <c r="O18" s="437">
        <v>0.008469</v>
      </c>
      <c r="P18" s="207"/>
      <c r="Q18" s="437">
        <v>0.04034</v>
      </c>
      <c r="R18" s="129"/>
      <c r="S18" s="129"/>
    </row>
    <row r="19" spans="1:19" s="130" customFormat="1" ht="22.5">
      <c r="A19" s="257" t="s">
        <v>574</v>
      </c>
      <c r="B19" s="436" t="s">
        <v>540</v>
      </c>
      <c r="C19" s="436" t="s">
        <v>542</v>
      </c>
      <c r="D19" s="207"/>
      <c r="E19" s="437">
        <v>41540</v>
      </c>
      <c r="F19" s="207"/>
      <c r="G19" s="437">
        <v>1.4604</v>
      </c>
      <c r="H19" s="207"/>
      <c r="I19" s="438">
        <v>60663.12</v>
      </c>
      <c r="J19" s="207"/>
      <c r="K19" s="437">
        <v>0.0887</v>
      </c>
      <c r="L19" s="207"/>
      <c r="M19" s="438">
        <v>3684.6</v>
      </c>
      <c r="N19" s="207"/>
      <c r="O19" s="437">
        <v>0.045017</v>
      </c>
      <c r="P19" s="207"/>
      <c r="Q19" s="437">
        <v>0.214426</v>
      </c>
      <c r="R19" s="129"/>
      <c r="S19" s="129"/>
    </row>
    <row r="20" spans="1:19" s="130" customFormat="1" ht="22.5">
      <c r="A20" s="257" t="s">
        <v>575</v>
      </c>
      <c r="B20" s="436" t="s">
        <v>540</v>
      </c>
      <c r="C20" s="436" t="s">
        <v>544</v>
      </c>
      <c r="D20" s="207"/>
      <c r="E20" s="437">
        <v>15723</v>
      </c>
      <c r="F20" s="207"/>
      <c r="G20" s="437">
        <v>1.5275</v>
      </c>
      <c r="H20" s="207"/>
      <c r="I20" s="438">
        <v>24016.8</v>
      </c>
      <c r="J20" s="207"/>
      <c r="K20" s="437">
        <v>0.2</v>
      </c>
      <c r="L20" s="207"/>
      <c r="M20" s="438">
        <v>3144.6</v>
      </c>
      <c r="N20" s="207"/>
      <c r="O20" s="437">
        <v>0.078425</v>
      </c>
      <c r="P20" s="207"/>
      <c r="Q20" s="437">
        <v>0.183001</v>
      </c>
      <c r="R20" s="129"/>
      <c r="S20" s="129"/>
    </row>
    <row r="21" spans="1:19" s="130" customFormat="1" ht="22.5">
      <c r="A21" s="257" t="s">
        <v>576</v>
      </c>
      <c r="B21" s="436" t="s">
        <v>543</v>
      </c>
      <c r="C21" s="436" t="s">
        <v>545</v>
      </c>
      <c r="D21" s="207"/>
      <c r="E21" s="437">
        <v>1708</v>
      </c>
      <c r="F21" s="207"/>
      <c r="G21" s="437">
        <v>0.9296</v>
      </c>
      <c r="H21" s="207"/>
      <c r="I21" s="438">
        <v>1587.8</v>
      </c>
      <c r="J21" s="207"/>
      <c r="K21" s="437">
        <v>0.1234</v>
      </c>
      <c r="L21" s="207"/>
      <c r="M21" s="437">
        <v>210.77</v>
      </c>
      <c r="N21" s="207"/>
      <c r="O21" s="437">
        <v>0.004438</v>
      </c>
      <c r="P21" s="207"/>
      <c r="Q21" s="437">
        <v>0.012266</v>
      </c>
      <c r="R21" s="129"/>
      <c r="S21" s="129"/>
    </row>
    <row r="22" spans="1:19" s="130" customFormat="1" ht="22.5">
      <c r="A22" s="257" t="s">
        <v>576</v>
      </c>
      <c r="B22" s="436" t="s">
        <v>540</v>
      </c>
      <c r="C22" s="436" t="s">
        <v>545</v>
      </c>
      <c r="D22" s="207"/>
      <c r="E22" s="437">
        <v>30499</v>
      </c>
      <c r="F22" s="207"/>
      <c r="G22" s="437">
        <v>1.5335</v>
      </c>
      <c r="H22" s="207"/>
      <c r="I22" s="438">
        <v>46768.75</v>
      </c>
      <c r="J22" s="207"/>
      <c r="K22" s="437">
        <v>0.1234</v>
      </c>
      <c r="L22" s="207"/>
      <c r="M22" s="438">
        <v>3763.58</v>
      </c>
      <c r="N22" s="207"/>
      <c r="O22" s="437">
        <v>0.079245</v>
      </c>
      <c r="P22" s="207"/>
      <c r="Q22" s="437">
        <v>0.219023</v>
      </c>
      <c r="R22" s="129"/>
      <c r="S22" s="129"/>
    </row>
    <row r="23" spans="1:19" s="130" customFormat="1" ht="22.5">
      <c r="A23" s="257" t="s">
        <v>577</v>
      </c>
      <c r="B23" s="436" t="s">
        <v>540</v>
      </c>
      <c r="C23" s="436" t="s">
        <v>546</v>
      </c>
      <c r="D23" s="207"/>
      <c r="E23" s="437">
        <v>17198</v>
      </c>
      <c r="F23" s="207"/>
      <c r="G23" s="437">
        <v>1.6683</v>
      </c>
      <c r="H23" s="207"/>
      <c r="I23" s="438">
        <v>28692.21</v>
      </c>
      <c r="J23" s="207"/>
      <c r="K23" s="437">
        <v>0.2953</v>
      </c>
      <c r="L23" s="207"/>
      <c r="M23" s="438">
        <v>5078.57</v>
      </c>
      <c r="N23" s="207"/>
      <c r="O23" s="437">
        <v>0.055267</v>
      </c>
      <c r="P23" s="207"/>
      <c r="Q23" s="437">
        <v>0.295549</v>
      </c>
      <c r="R23" s="129"/>
      <c r="S23" s="129"/>
    </row>
    <row r="24" spans="1:19" s="130" customFormat="1" ht="22.5">
      <c r="A24" s="257" t="s">
        <v>577</v>
      </c>
      <c r="B24" s="436" t="s">
        <v>543</v>
      </c>
      <c r="C24" s="436" t="s">
        <v>546</v>
      </c>
      <c r="D24" s="207"/>
      <c r="E24" s="437">
        <v>1000</v>
      </c>
      <c r="F24" s="207"/>
      <c r="G24" s="437">
        <v>1.0553</v>
      </c>
      <c r="H24" s="207"/>
      <c r="I24" s="438">
        <v>1055.25</v>
      </c>
      <c r="J24" s="207"/>
      <c r="K24" s="437">
        <v>0.2953</v>
      </c>
      <c r="L24" s="207"/>
      <c r="M24" s="437">
        <v>295.3</v>
      </c>
      <c r="N24" s="207"/>
      <c r="O24" s="437">
        <v>0.003214</v>
      </c>
      <c r="P24" s="207"/>
      <c r="Q24" s="437">
        <v>0.017185</v>
      </c>
      <c r="R24" s="129"/>
      <c r="S24" s="129"/>
    </row>
    <row r="25" spans="1:19" s="130" customFormat="1" ht="22.5">
      <c r="A25" s="257" t="s">
        <v>578</v>
      </c>
      <c r="B25" s="436" t="s">
        <v>543</v>
      </c>
      <c r="C25" s="436" t="s">
        <v>547</v>
      </c>
      <c r="D25" s="207"/>
      <c r="E25" s="437">
        <v>14511</v>
      </c>
      <c r="F25" s="207"/>
      <c r="G25" s="437">
        <v>0.9431</v>
      </c>
      <c r="H25" s="207"/>
      <c r="I25" s="438">
        <v>13684.76</v>
      </c>
      <c r="J25" s="207"/>
      <c r="K25" s="437">
        <v>0.2034</v>
      </c>
      <c r="L25" s="207"/>
      <c r="M25" s="438">
        <v>2951.54</v>
      </c>
      <c r="N25" s="207"/>
      <c r="O25" s="437">
        <v>0.003283</v>
      </c>
      <c r="P25" s="207"/>
      <c r="Q25" s="437">
        <v>0.171766</v>
      </c>
      <c r="R25" s="129"/>
      <c r="S25" s="129"/>
    </row>
    <row r="26" spans="1:19" s="130" customFormat="1" ht="22.5">
      <c r="A26" s="257" t="s">
        <v>578</v>
      </c>
      <c r="B26" s="436" t="s">
        <v>540</v>
      </c>
      <c r="C26" s="436" t="s">
        <v>547</v>
      </c>
      <c r="D26" s="207"/>
      <c r="E26" s="437">
        <v>10000</v>
      </c>
      <c r="F26" s="207"/>
      <c r="G26" s="437">
        <v>0.778</v>
      </c>
      <c r="H26" s="207"/>
      <c r="I26" s="438">
        <v>7780</v>
      </c>
      <c r="J26" s="207"/>
      <c r="K26" s="437">
        <v>0.2034</v>
      </c>
      <c r="L26" s="207"/>
      <c r="M26" s="438">
        <v>2034</v>
      </c>
      <c r="N26" s="207"/>
      <c r="O26" s="437">
        <v>0.002263</v>
      </c>
      <c r="P26" s="207"/>
      <c r="Q26" s="437">
        <v>0.118369</v>
      </c>
      <c r="R26" s="129"/>
      <c r="S26" s="129"/>
    </row>
    <row r="27" spans="1:19" s="130" customFormat="1" ht="24.75" customHeight="1">
      <c r="A27" s="258" t="s">
        <v>579</v>
      </c>
      <c r="B27" s="436" t="s">
        <v>540</v>
      </c>
      <c r="C27" s="436" t="s">
        <v>548</v>
      </c>
      <c r="D27" s="207"/>
      <c r="E27" s="437">
        <v>40723</v>
      </c>
      <c r="F27" s="207"/>
      <c r="G27" s="437">
        <v>0.7745</v>
      </c>
      <c r="H27" s="207"/>
      <c r="I27" s="438">
        <v>31540.41</v>
      </c>
      <c r="J27" s="207"/>
      <c r="K27" s="437">
        <v>0.3363</v>
      </c>
      <c r="L27" s="207"/>
      <c r="M27" s="438">
        <v>13695.14</v>
      </c>
      <c r="N27" s="207"/>
      <c r="O27" s="437">
        <v>0.039786</v>
      </c>
      <c r="P27" s="207"/>
      <c r="Q27" s="437">
        <v>0.796993</v>
      </c>
      <c r="R27" s="129"/>
      <c r="S27" s="129"/>
    </row>
    <row r="28" spans="1:19" s="130" customFormat="1" ht="24" customHeight="1">
      <c r="A28" s="259" t="s">
        <v>579</v>
      </c>
      <c r="B28" s="436" t="s">
        <v>543</v>
      </c>
      <c r="C28" s="436" t="s">
        <v>548</v>
      </c>
      <c r="D28" s="207"/>
      <c r="E28" s="437">
        <v>1000</v>
      </c>
      <c r="F28" s="207"/>
      <c r="G28" s="437">
        <v>1.6181</v>
      </c>
      <c r="H28" s="207"/>
      <c r="I28" s="438">
        <v>1618.05</v>
      </c>
      <c r="J28" s="207"/>
      <c r="K28" s="437">
        <v>0.3363</v>
      </c>
      <c r="L28" s="207"/>
      <c r="M28" s="437">
        <v>336.3</v>
      </c>
      <c r="N28" s="207"/>
      <c r="O28" s="437">
        <v>0.000977</v>
      </c>
      <c r="P28" s="207"/>
      <c r="Q28" s="437">
        <v>0.019571</v>
      </c>
      <c r="R28" s="129"/>
      <c r="S28" s="129"/>
    </row>
    <row r="29" spans="1:19" s="130" customFormat="1" ht="22.5">
      <c r="A29" s="257" t="s">
        <v>580</v>
      </c>
      <c r="B29" s="436" t="s">
        <v>543</v>
      </c>
      <c r="C29" s="436" t="s">
        <v>549</v>
      </c>
      <c r="D29" s="207"/>
      <c r="E29" s="437">
        <v>5258</v>
      </c>
      <c r="F29" s="207"/>
      <c r="G29" s="437">
        <v>0.8724</v>
      </c>
      <c r="H29" s="207"/>
      <c r="I29" s="438">
        <v>4586.95</v>
      </c>
      <c r="J29" s="207"/>
      <c r="K29" s="437">
        <v>0.2043</v>
      </c>
      <c r="L29" s="207"/>
      <c r="M29" s="438">
        <v>1074.21</v>
      </c>
      <c r="N29" s="207"/>
      <c r="O29" s="437">
        <v>0.001365</v>
      </c>
      <c r="P29" s="207"/>
      <c r="Q29" s="437">
        <v>0.062514</v>
      </c>
      <c r="R29" s="129"/>
      <c r="S29" s="129"/>
    </row>
    <row r="30" spans="1:19" s="130" customFormat="1" ht="22.5">
      <c r="A30" s="257" t="s">
        <v>580</v>
      </c>
      <c r="B30" s="436" t="s">
        <v>540</v>
      </c>
      <c r="C30" s="436" t="s">
        <v>549</v>
      </c>
      <c r="D30" s="207"/>
      <c r="E30" s="437">
        <v>13000</v>
      </c>
      <c r="F30" s="207"/>
      <c r="G30" s="437">
        <v>0.9034</v>
      </c>
      <c r="H30" s="207"/>
      <c r="I30" s="438">
        <v>11744</v>
      </c>
      <c r="J30" s="207"/>
      <c r="K30" s="437">
        <v>0.2043</v>
      </c>
      <c r="L30" s="207"/>
      <c r="M30" s="438">
        <v>2655.9</v>
      </c>
      <c r="N30" s="207"/>
      <c r="O30" s="437">
        <v>0.003375</v>
      </c>
      <c r="P30" s="207"/>
      <c r="Q30" s="437">
        <v>0.154561</v>
      </c>
      <c r="R30" s="129"/>
      <c r="S30" s="129"/>
    </row>
    <row r="31" spans="1:19" s="130" customFormat="1" ht="12.75">
      <c r="A31" s="257" t="s">
        <v>581</v>
      </c>
      <c r="B31" s="436" t="s">
        <v>543</v>
      </c>
      <c r="C31" s="436" t="s">
        <v>550</v>
      </c>
      <c r="D31" s="207"/>
      <c r="E31" s="437">
        <v>2000</v>
      </c>
      <c r="F31" s="207"/>
      <c r="G31" s="437">
        <v>0.7035</v>
      </c>
      <c r="H31" s="207"/>
      <c r="I31" s="438">
        <v>1407</v>
      </c>
      <c r="J31" s="207"/>
      <c r="K31" s="437">
        <v>0</v>
      </c>
      <c r="L31" s="207"/>
      <c r="M31" s="437">
        <v>0</v>
      </c>
      <c r="N31" s="207"/>
      <c r="O31" s="437">
        <v>0.032935</v>
      </c>
      <c r="P31" s="207"/>
      <c r="Q31" s="437">
        <v>0</v>
      </c>
      <c r="R31" s="129"/>
      <c r="S31" s="129"/>
    </row>
    <row r="32" spans="1:19" s="130" customFormat="1" ht="12.75">
      <c r="A32" s="257" t="s">
        <v>582</v>
      </c>
      <c r="B32" s="436" t="s">
        <v>543</v>
      </c>
      <c r="C32" s="436" t="s">
        <v>551</v>
      </c>
      <c r="D32" s="207"/>
      <c r="E32" s="437">
        <v>10519</v>
      </c>
      <c r="F32" s="207"/>
      <c r="G32" s="437">
        <v>3.1234</v>
      </c>
      <c r="H32" s="207"/>
      <c r="I32" s="438">
        <v>32854.92</v>
      </c>
      <c r="J32" s="207"/>
      <c r="K32" s="437">
        <v>0.6509</v>
      </c>
      <c r="L32" s="207"/>
      <c r="M32" s="438">
        <v>6846.82</v>
      </c>
      <c r="N32" s="207"/>
      <c r="O32" s="437">
        <v>0.006871</v>
      </c>
      <c r="P32" s="207"/>
      <c r="Q32" s="437">
        <v>0.398453</v>
      </c>
      <c r="R32" s="129"/>
      <c r="S32" s="129"/>
    </row>
    <row r="33" spans="1:19" s="130" customFormat="1" ht="12.75">
      <c r="A33" s="257" t="s">
        <v>583</v>
      </c>
      <c r="B33" s="436" t="s">
        <v>540</v>
      </c>
      <c r="C33" s="436" t="s">
        <v>552</v>
      </c>
      <c r="D33" s="207"/>
      <c r="E33" s="437">
        <v>2000</v>
      </c>
      <c r="F33" s="207"/>
      <c r="G33" s="437">
        <v>1.2896</v>
      </c>
      <c r="H33" s="207"/>
      <c r="I33" s="438">
        <v>2579.12</v>
      </c>
      <c r="J33" s="207"/>
      <c r="K33" s="437">
        <v>1.1248</v>
      </c>
      <c r="L33" s="207"/>
      <c r="M33" s="438">
        <v>2249.6</v>
      </c>
      <c r="N33" s="207"/>
      <c r="O33" s="437">
        <v>0.014413</v>
      </c>
      <c r="P33" s="207"/>
      <c r="Q33" s="437">
        <v>0.130916</v>
      </c>
      <c r="R33" s="129"/>
      <c r="S33" s="129"/>
    </row>
    <row r="34" spans="1:19" s="130" customFormat="1" ht="12.75">
      <c r="A34" s="257" t="s">
        <v>584</v>
      </c>
      <c r="B34" s="436" t="s">
        <v>540</v>
      </c>
      <c r="C34" s="436" t="s">
        <v>553</v>
      </c>
      <c r="D34" s="207"/>
      <c r="E34" s="437">
        <v>1714</v>
      </c>
      <c r="F34" s="207"/>
      <c r="G34" s="437">
        <v>1.0362</v>
      </c>
      <c r="H34" s="207"/>
      <c r="I34" s="438">
        <v>1776.06</v>
      </c>
      <c r="J34" s="207"/>
      <c r="K34" s="437">
        <v>0.97</v>
      </c>
      <c r="L34" s="207"/>
      <c r="M34" s="438">
        <v>1662.58</v>
      </c>
      <c r="N34" s="207"/>
      <c r="O34" s="437">
        <v>0.19985</v>
      </c>
      <c r="P34" s="207"/>
      <c r="Q34" s="437">
        <v>0.096754</v>
      </c>
      <c r="R34" s="129"/>
      <c r="S34" s="129"/>
    </row>
    <row r="35" spans="1:19" s="130" customFormat="1" ht="12.75">
      <c r="A35" s="257" t="s">
        <v>585</v>
      </c>
      <c r="B35" s="436" t="s">
        <v>543</v>
      </c>
      <c r="C35" s="436" t="s">
        <v>554</v>
      </c>
      <c r="D35" s="207"/>
      <c r="E35" s="437">
        <v>21</v>
      </c>
      <c r="F35" s="207"/>
      <c r="G35" s="438">
        <v>2505.609</v>
      </c>
      <c r="H35" s="207"/>
      <c r="I35" s="438">
        <v>52617.79</v>
      </c>
      <c r="J35" s="207"/>
      <c r="K35" s="438">
        <v>1753.7585</v>
      </c>
      <c r="L35" s="207"/>
      <c r="M35" s="438">
        <v>36828.93</v>
      </c>
      <c r="N35" s="207"/>
      <c r="O35" s="437">
        <v>0.015146</v>
      </c>
      <c r="P35" s="207"/>
      <c r="Q35" s="437">
        <v>2.14327</v>
      </c>
      <c r="R35" s="129"/>
      <c r="S35" s="129"/>
    </row>
    <row r="36" spans="1:19" s="130" customFormat="1" ht="22.5">
      <c r="A36" s="257" t="s">
        <v>586</v>
      </c>
      <c r="B36" s="436" t="s">
        <v>540</v>
      </c>
      <c r="C36" s="436" t="s">
        <v>555</v>
      </c>
      <c r="D36" s="207"/>
      <c r="E36" s="437">
        <v>37883</v>
      </c>
      <c r="F36" s="207"/>
      <c r="G36" s="437">
        <v>0.514</v>
      </c>
      <c r="H36" s="207"/>
      <c r="I36" s="438">
        <v>19473.43</v>
      </c>
      <c r="J36" s="207"/>
      <c r="K36" s="437">
        <v>0.026</v>
      </c>
      <c r="L36" s="207"/>
      <c r="M36" s="437">
        <v>984.96</v>
      </c>
      <c r="N36" s="207"/>
      <c r="O36" s="437">
        <v>0.00997</v>
      </c>
      <c r="P36" s="207"/>
      <c r="Q36" s="437">
        <v>0.05732</v>
      </c>
      <c r="R36" s="129"/>
      <c r="S36" s="129"/>
    </row>
    <row r="37" spans="1:19" s="130" customFormat="1" ht="12.75">
      <c r="A37" s="257" t="s">
        <v>587</v>
      </c>
      <c r="B37" s="436" t="s">
        <v>540</v>
      </c>
      <c r="C37" s="436" t="s">
        <v>556</v>
      </c>
      <c r="D37" s="207"/>
      <c r="E37" s="437">
        <v>12395</v>
      </c>
      <c r="F37" s="207"/>
      <c r="G37" s="437">
        <v>0.3558</v>
      </c>
      <c r="H37" s="207"/>
      <c r="I37" s="438">
        <v>4410.5</v>
      </c>
      <c r="J37" s="207"/>
      <c r="K37" s="437">
        <v>0.007</v>
      </c>
      <c r="L37" s="207"/>
      <c r="M37" s="437">
        <v>86.77</v>
      </c>
      <c r="N37" s="207"/>
      <c r="O37" s="437">
        <v>0.004714</v>
      </c>
      <c r="P37" s="207"/>
      <c r="Q37" s="437">
        <v>0.00505</v>
      </c>
      <c r="R37" s="129"/>
      <c r="S37" s="129"/>
    </row>
    <row r="38" spans="1:19" s="130" customFormat="1" ht="12.75">
      <c r="A38" s="257" t="s">
        <v>587</v>
      </c>
      <c r="B38" s="436" t="s">
        <v>543</v>
      </c>
      <c r="C38" s="436" t="s">
        <v>556</v>
      </c>
      <c r="D38" s="207"/>
      <c r="E38" s="437">
        <v>16020</v>
      </c>
      <c r="F38" s="207"/>
      <c r="G38" s="437">
        <v>0.4663</v>
      </c>
      <c r="H38" s="207"/>
      <c r="I38" s="438">
        <v>7469.99</v>
      </c>
      <c r="J38" s="207"/>
      <c r="K38" s="437">
        <v>0.007</v>
      </c>
      <c r="L38" s="207"/>
      <c r="M38" s="437">
        <v>112.14</v>
      </c>
      <c r="N38" s="207"/>
      <c r="O38" s="437">
        <v>0.006093</v>
      </c>
      <c r="P38" s="207"/>
      <c r="Q38" s="437">
        <v>0.006526</v>
      </c>
      <c r="R38" s="129"/>
      <c r="S38" s="129"/>
    </row>
    <row r="39" spans="1:19" s="130" customFormat="1" ht="12.75">
      <c r="A39" s="257" t="s">
        <v>588</v>
      </c>
      <c r="B39" s="436" t="s">
        <v>540</v>
      </c>
      <c r="C39" s="436" t="s">
        <v>557</v>
      </c>
      <c r="D39" s="207"/>
      <c r="E39" s="437">
        <v>10000</v>
      </c>
      <c r="F39" s="207"/>
      <c r="G39" s="437">
        <v>0.2365</v>
      </c>
      <c r="H39" s="207"/>
      <c r="I39" s="438">
        <v>2365</v>
      </c>
      <c r="J39" s="207"/>
      <c r="K39" s="437">
        <v>0.0306</v>
      </c>
      <c r="L39" s="207"/>
      <c r="M39" s="437">
        <v>306</v>
      </c>
      <c r="N39" s="207"/>
      <c r="O39" s="437">
        <v>0.003906</v>
      </c>
      <c r="P39" s="207"/>
      <c r="Q39" s="437">
        <v>0.017808</v>
      </c>
      <c r="R39" s="129"/>
      <c r="S39" s="129"/>
    </row>
    <row r="40" spans="1:19" s="130" customFormat="1" ht="12.75">
      <c r="A40" s="257" t="s">
        <v>588</v>
      </c>
      <c r="B40" s="436" t="s">
        <v>543</v>
      </c>
      <c r="C40" s="436" t="s">
        <v>557</v>
      </c>
      <c r="D40" s="207"/>
      <c r="E40" s="437">
        <v>23916</v>
      </c>
      <c r="F40" s="207"/>
      <c r="G40" s="437">
        <v>0.7777</v>
      </c>
      <c r="H40" s="207"/>
      <c r="I40" s="438">
        <v>18599.6</v>
      </c>
      <c r="J40" s="207"/>
      <c r="K40" s="437">
        <v>0.0306</v>
      </c>
      <c r="L40" s="207"/>
      <c r="M40" s="437">
        <v>731.83</v>
      </c>
      <c r="N40" s="207"/>
      <c r="O40" s="437">
        <v>0.009342</v>
      </c>
      <c r="P40" s="207"/>
      <c r="Q40" s="437">
        <v>0.042589</v>
      </c>
      <c r="R40" s="129"/>
      <c r="S40" s="129"/>
    </row>
    <row r="41" spans="1:19" s="130" customFormat="1" ht="12.75">
      <c r="A41" s="257" t="s">
        <v>589</v>
      </c>
      <c r="B41" s="436" t="s">
        <v>543</v>
      </c>
      <c r="C41" s="436" t="s">
        <v>558</v>
      </c>
      <c r="D41" s="207"/>
      <c r="E41" s="437">
        <v>208143</v>
      </c>
      <c r="F41" s="207"/>
      <c r="G41" s="437">
        <v>1.0372</v>
      </c>
      <c r="H41" s="207"/>
      <c r="I41" s="438">
        <v>215884.58</v>
      </c>
      <c r="J41" s="207"/>
      <c r="K41" s="437">
        <v>1.1403</v>
      </c>
      <c r="L41" s="207"/>
      <c r="M41" s="438">
        <v>237345.46</v>
      </c>
      <c r="N41" s="207"/>
      <c r="O41" s="437">
        <v>0.042359</v>
      </c>
      <c r="P41" s="207"/>
      <c r="Q41" s="437">
        <v>13.812389</v>
      </c>
      <c r="R41" s="129"/>
      <c r="S41" s="129"/>
    </row>
    <row r="42" spans="1:19" s="130" customFormat="1" ht="12.75">
      <c r="A42" s="257" t="s">
        <v>589</v>
      </c>
      <c r="B42" s="436" t="s">
        <v>540</v>
      </c>
      <c r="C42" s="436" t="s">
        <v>558</v>
      </c>
      <c r="D42" s="207"/>
      <c r="E42" s="437">
        <v>135000</v>
      </c>
      <c r="F42" s="207"/>
      <c r="G42" s="437">
        <v>1.0626</v>
      </c>
      <c r="H42" s="207"/>
      <c r="I42" s="438">
        <v>143453.14</v>
      </c>
      <c r="J42" s="207"/>
      <c r="K42" s="437">
        <v>1.1403</v>
      </c>
      <c r="L42" s="207"/>
      <c r="M42" s="438">
        <v>153940.5</v>
      </c>
      <c r="N42" s="207"/>
      <c r="O42" s="437">
        <v>0.027473</v>
      </c>
      <c r="P42" s="207"/>
      <c r="Q42" s="437">
        <v>8.958612</v>
      </c>
      <c r="R42" s="129"/>
      <c r="S42" s="129"/>
    </row>
    <row r="43" spans="1:17" s="130" customFormat="1" ht="12.75">
      <c r="A43" s="244"/>
      <c r="B43" s="245"/>
      <c r="C43" s="246"/>
      <c r="D43" s="247"/>
      <c r="E43" s="248"/>
      <c r="F43" s="247"/>
      <c r="G43" s="246"/>
      <c r="H43" s="247"/>
      <c r="I43" s="249">
        <f>SUM(I17:I42)</f>
        <v>792325.82</v>
      </c>
      <c r="J43" s="247"/>
      <c r="K43" s="250"/>
      <c r="L43" s="247"/>
      <c r="M43" s="249">
        <f>SUM(M17:M42)</f>
        <v>486275.72</v>
      </c>
      <c r="N43" s="247"/>
      <c r="O43" s="251"/>
      <c r="P43" s="247"/>
      <c r="Q43" s="252">
        <f>SUM(Q17:Q42)</f>
        <v>28.298958</v>
      </c>
    </row>
    <row r="44" spans="1:17" s="130" customFormat="1" ht="12.75">
      <c r="A44" s="150" t="s">
        <v>39</v>
      </c>
      <c r="B44" s="150"/>
      <c r="C44" s="151"/>
      <c r="D44" s="152">
        <v>603</v>
      </c>
      <c r="E44" s="153"/>
      <c r="F44" s="152">
        <v>614</v>
      </c>
      <c r="G44" s="153"/>
      <c r="H44" s="152">
        <v>625</v>
      </c>
      <c r="I44" s="154"/>
      <c r="J44" s="152">
        <v>636</v>
      </c>
      <c r="K44" s="154"/>
      <c r="L44" s="152">
        <v>647</v>
      </c>
      <c r="M44" s="154"/>
      <c r="N44" s="152">
        <v>658</v>
      </c>
      <c r="O44" s="154"/>
      <c r="P44" s="152">
        <v>669</v>
      </c>
      <c r="Q44" s="155"/>
    </row>
    <row r="45" spans="1:19" s="130" customFormat="1" ht="14.25" customHeight="1">
      <c r="A45" s="146" t="s">
        <v>459</v>
      </c>
      <c r="B45" s="146"/>
      <c r="C45" s="156"/>
      <c r="D45" s="157">
        <v>604</v>
      </c>
      <c r="E45" s="158"/>
      <c r="F45" s="159">
        <v>615</v>
      </c>
      <c r="G45" s="156"/>
      <c r="H45" s="159">
        <v>626</v>
      </c>
      <c r="I45" s="160"/>
      <c r="J45" s="161">
        <v>637</v>
      </c>
      <c r="K45" s="149"/>
      <c r="L45" s="162">
        <v>648</v>
      </c>
      <c r="M45" s="160"/>
      <c r="N45" s="163">
        <v>659</v>
      </c>
      <c r="O45" s="149"/>
      <c r="P45" s="161">
        <v>670</v>
      </c>
      <c r="Q45" s="164"/>
      <c r="R45" s="129"/>
      <c r="S45" s="129"/>
    </row>
    <row r="46" spans="1:17" s="130" customFormat="1" ht="12.75">
      <c r="A46" s="146" t="s">
        <v>460</v>
      </c>
      <c r="B46" s="146"/>
      <c r="C46" s="165"/>
      <c r="D46" s="157">
        <v>605</v>
      </c>
      <c r="E46" s="149"/>
      <c r="F46" s="159">
        <v>616</v>
      </c>
      <c r="G46" s="166"/>
      <c r="H46" s="162">
        <v>627</v>
      </c>
      <c r="I46" s="167">
        <f>I43+I44+I45</f>
        <v>792325.82</v>
      </c>
      <c r="J46" s="159">
        <v>638</v>
      </c>
      <c r="K46" s="168"/>
      <c r="L46" s="162">
        <v>649</v>
      </c>
      <c r="M46" s="167">
        <f>M43+M44+M45</f>
        <v>486275.72</v>
      </c>
      <c r="N46" s="169">
        <v>660</v>
      </c>
      <c r="O46" s="156"/>
      <c r="P46" s="162">
        <v>671</v>
      </c>
      <c r="Q46" s="435">
        <f>Q43+Q44+Q45</f>
        <v>28.298958</v>
      </c>
    </row>
    <row r="47" spans="1:17" s="130" customFormat="1" ht="12.75">
      <c r="A47" s="146"/>
      <c r="B47" s="146"/>
      <c r="C47" s="165"/>
      <c r="D47" s="157"/>
      <c r="E47" s="121"/>
      <c r="F47" s="159"/>
      <c r="G47" s="166"/>
      <c r="H47" s="162"/>
      <c r="I47" s="167"/>
      <c r="J47" s="159"/>
      <c r="K47" s="168"/>
      <c r="L47" s="162"/>
      <c r="M47" s="167"/>
      <c r="N47" s="169"/>
      <c r="O47" s="156"/>
      <c r="P47" s="162"/>
      <c r="Q47" s="170"/>
    </row>
    <row r="48" spans="1:21" s="130" customFormat="1" ht="12.75" customHeight="1">
      <c r="A48" s="171" t="s">
        <v>461</v>
      </c>
      <c r="B48" s="171"/>
      <c r="C48" s="165"/>
      <c r="D48" s="157">
        <v>606</v>
      </c>
      <c r="E48" s="172"/>
      <c r="F48" s="159">
        <v>617</v>
      </c>
      <c r="G48" s="166"/>
      <c r="H48" s="162">
        <v>628</v>
      </c>
      <c r="I48" s="167"/>
      <c r="J48" s="159">
        <v>639</v>
      </c>
      <c r="K48" s="168"/>
      <c r="L48" s="162">
        <v>650</v>
      </c>
      <c r="M48" s="167"/>
      <c r="N48" s="169">
        <v>661</v>
      </c>
      <c r="O48" s="156"/>
      <c r="P48" s="162">
        <v>672</v>
      </c>
      <c r="Q48" s="173"/>
      <c r="R48" s="129"/>
      <c r="S48" s="129"/>
      <c r="T48" s="174"/>
      <c r="U48" s="174"/>
    </row>
    <row r="49" spans="1:21" s="130" customFormat="1" ht="12.75" customHeight="1">
      <c r="A49" s="146" t="s">
        <v>38</v>
      </c>
      <c r="B49" s="146"/>
      <c r="C49" s="165"/>
      <c r="D49" s="157">
        <v>607</v>
      </c>
      <c r="E49" s="172"/>
      <c r="F49" s="159">
        <v>618</v>
      </c>
      <c r="G49" s="166"/>
      <c r="H49" s="162">
        <v>629</v>
      </c>
      <c r="I49" s="156"/>
      <c r="J49" s="159">
        <v>640</v>
      </c>
      <c r="K49" s="168"/>
      <c r="L49" s="162">
        <v>651</v>
      </c>
      <c r="M49" s="175"/>
      <c r="N49" s="169">
        <v>662</v>
      </c>
      <c r="O49" s="156"/>
      <c r="P49" s="162">
        <v>673</v>
      </c>
      <c r="Q49" s="156"/>
      <c r="R49" s="129"/>
      <c r="S49" s="129"/>
      <c r="T49" s="174"/>
      <c r="U49" s="174"/>
    </row>
    <row r="50" spans="1:21" s="130" customFormat="1" ht="12.75">
      <c r="A50" s="146" t="s">
        <v>39</v>
      </c>
      <c r="B50" s="146"/>
      <c r="C50" s="165"/>
      <c r="D50" s="157">
        <v>608</v>
      </c>
      <c r="E50" s="156"/>
      <c r="F50" s="157">
        <v>619</v>
      </c>
      <c r="G50" s="148"/>
      <c r="H50" s="157">
        <v>630</v>
      </c>
      <c r="I50" s="176"/>
      <c r="J50" s="159">
        <v>641</v>
      </c>
      <c r="K50" s="168"/>
      <c r="L50" s="162">
        <v>652</v>
      </c>
      <c r="M50" s="176"/>
      <c r="N50" s="162">
        <v>663</v>
      </c>
      <c r="O50" s="156"/>
      <c r="P50" s="162">
        <v>674</v>
      </c>
      <c r="Q50" s="177"/>
      <c r="R50" s="129"/>
      <c r="S50" s="129"/>
      <c r="T50" s="174"/>
      <c r="U50" s="174"/>
    </row>
    <row r="51" spans="1:21" s="130" customFormat="1" ht="12.75">
      <c r="A51" s="146" t="s">
        <v>459</v>
      </c>
      <c r="B51" s="146"/>
      <c r="C51" s="165"/>
      <c r="D51" s="157">
        <v>609</v>
      </c>
      <c r="E51" s="121"/>
      <c r="F51" s="157">
        <v>620</v>
      </c>
      <c r="G51" s="121"/>
      <c r="H51" s="157">
        <v>631</v>
      </c>
      <c r="I51" s="121"/>
      <c r="J51" s="159">
        <v>642</v>
      </c>
      <c r="K51" s="121"/>
      <c r="L51" s="162">
        <v>653</v>
      </c>
      <c r="M51" s="121"/>
      <c r="N51" s="162">
        <v>664</v>
      </c>
      <c r="O51" s="121"/>
      <c r="P51" s="162">
        <v>675</v>
      </c>
      <c r="Q51" s="147"/>
      <c r="R51" s="129"/>
      <c r="S51" s="129"/>
      <c r="T51" s="174"/>
      <c r="U51" s="174"/>
    </row>
    <row r="52" spans="1:21" s="130" customFormat="1" ht="12.75">
      <c r="A52" s="178" t="s">
        <v>462</v>
      </c>
      <c r="B52" s="179"/>
      <c r="C52" s="180"/>
      <c r="D52" s="157">
        <v>610</v>
      </c>
      <c r="E52" s="181"/>
      <c r="F52" s="157">
        <v>621</v>
      </c>
      <c r="G52" s="182"/>
      <c r="H52" s="157">
        <v>632</v>
      </c>
      <c r="I52" s="183"/>
      <c r="J52" s="159">
        <v>643</v>
      </c>
      <c r="K52" s="184"/>
      <c r="L52" s="162">
        <v>654</v>
      </c>
      <c r="M52" s="185"/>
      <c r="N52" s="162">
        <v>665</v>
      </c>
      <c r="O52" s="186"/>
      <c r="P52" s="162">
        <v>676</v>
      </c>
      <c r="Q52" s="187"/>
      <c r="R52" s="174"/>
      <c r="S52" s="174"/>
      <c r="T52" s="129"/>
      <c r="U52" s="129"/>
    </row>
    <row r="53" spans="1:21" s="130" customFormat="1" ht="12.75">
      <c r="A53" s="188" t="s">
        <v>463</v>
      </c>
      <c r="B53" s="189"/>
      <c r="C53" s="189"/>
      <c r="D53" s="157">
        <v>611</v>
      </c>
      <c r="E53" s="190"/>
      <c r="F53" s="157">
        <v>622</v>
      </c>
      <c r="G53" s="191"/>
      <c r="H53" s="157">
        <v>633</v>
      </c>
      <c r="I53" s="183">
        <f>I46+I52</f>
        <v>792325.82</v>
      </c>
      <c r="J53" s="159">
        <v>644</v>
      </c>
      <c r="K53" s="184"/>
      <c r="L53" s="162">
        <v>655</v>
      </c>
      <c r="M53" s="183">
        <f>M46+M52</f>
        <v>486275.72</v>
      </c>
      <c r="N53" s="162">
        <v>666</v>
      </c>
      <c r="O53" s="186"/>
      <c r="P53" s="162">
        <v>677</v>
      </c>
      <c r="Q53" s="435">
        <f>Q46+Q52</f>
        <v>28.298958</v>
      </c>
      <c r="R53" s="174"/>
      <c r="S53" s="174"/>
      <c r="T53" s="129"/>
      <c r="U53" s="129"/>
    </row>
    <row r="54" spans="1:17" s="130" customFormat="1" ht="12.75">
      <c r="A54" s="121"/>
      <c r="B54" s="121"/>
      <c r="C54" s="121"/>
      <c r="D54" s="121"/>
      <c r="E54" s="121"/>
      <c r="F54" s="121"/>
      <c r="G54" s="121"/>
      <c r="H54" s="121"/>
      <c r="I54" s="193"/>
      <c r="J54" s="120"/>
      <c r="K54" s="120"/>
      <c r="L54" s="120"/>
      <c r="M54" s="193"/>
      <c r="N54" s="120"/>
      <c r="O54" s="120"/>
      <c r="P54" s="194"/>
      <c r="Q54" s="120"/>
    </row>
    <row r="55" spans="1:17" s="130" customFormat="1" ht="12.75">
      <c r="A55" s="195" t="s">
        <v>464</v>
      </c>
      <c r="B55" s="195"/>
      <c r="C55" s="195"/>
      <c r="D55" s="195"/>
      <c r="E55" s="195"/>
      <c r="F55" s="121"/>
      <c r="G55" s="121"/>
      <c r="H55" s="121"/>
      <c r="I55" s="121"/>
      <c r="J55" s="196" t="s">
        <v>222</v>
      </c>
      <c r="K55" s="121"/>
      <c r="L55" s="121"/>
      <c r="M55" s="317" t="s">
        <v>465</v>
      </c>
      <c r="N55" s="317"/>
      <c r="O55" s="317"/>
      <c r="P55" s="317"/>
      <c r="Q55" s="317"/>
    </row>
    <row r="56" spans="1:17" s="130" customFormat="1" ht="12.75">
      <c r="A56" s="195" t="s">
        <v>601</v>
      </c>
      <c r="B56" s="195"/>
      <c r="C56" s="195"/>
      <c r="D56" s="195" t="s">
        <v>466</v>
      </c>
      <c r="E56" s="121"/>
      <c r="F56" s="121"/>
      <c r="G56" s="121"/>
      <c r="H56" s="121"/>
      <c r="I56" s="121"/>
      <c r="J56" s="121"/>
      <c r="K56" s="195"/>
      <c r="L56" s="121"/>
      <c r="M56" s="317" t="s">
        <v>507</v>
      </c>
      <c r="N56" s="317"/>
      <c r="O56" s="317"/>
      <c r="P56" s="317"/>
      <c r="Q56" s="317"/>
    </row>
    <row r="57" spans="1:17" s="130" customFormat="1" ht="12.75">
      <c r="A57" s="120"/>
      <c r="B57" s="120"/>
      <c r="C57" s="120"/>
      <c r="D57" s="120"/>
      <c r="E57" s="123"/>
      <c r="F57" s="120"/>
      <c r="G57" s="124"/>
      <c r="H57" s="120"/>
      <c r="I57" s="120"/>
      <c r="J57" s="120"/>
      <c r="K57" s="124"/>
      <c r="L57" s="120"/>
      <c r="M57" s="125"/>
      <c r="N57" s="120"/>
      <c r="O57" s="197"/>
      <c r="P57" s="120"/>
      <c r="Q57" s="120"/>
    </row>
    <row r="58" spans="1:17" s="130" customFormat="1" ht="12.75">
      <c r="A58" s="120"/>
      <c r="B58" s="120"/>
      <c r="C58" s="121" t="s">
        <v>467</v>
      </c>
      <c r="D58" s="120"/>
      <c r="E58" s="120"/>
      <c r="F58" s="123"/>
      <c r="G58" s="120"/>
      <c r="H58" s="120"/>
      <c r="I58" s="198"/>
      <c r="J58" s="198"/>
      <c r="K58" s="124"/>
      <c r="L58" s="120"/>
      <c r="M58" s="125"/>
      <c r="N58" s="120"/>
      <c r="O58" s="121"/>
      <c r="P58" s="120"/>
      <c r="Q58" s="120"/>
    </row>
    <row r="59" spans="1:17" s="130" customFormat="1" ht="12.75">
      <c r="A59" s="120"/>
      <c r="B59" s="120"/>
      <c r="C59" s="121" t="s">
        <v>468</v>
      </c>
      <c r="D59" s="121"/>
      <c r="E59" s="121"/>
      <c r="F59" s="121"/>
      <c r="G59" s="121"/>
      <c r="H59" s="120"/>
      <c r="I59" s="120"/>
      <c r="J59" s="120"/>
      <c r="K59" s="124"/>
      <c r="L59" s="120"/>
      <c r="M59" s="125"/>
      <c r="N59" s="120"/>
      <c r="O59" s="197"/>
      <c r="P59" s="120"/>
      <c r="Q59" s="120"/>
    </row>
    <row r="60" spans="1:17" s="130" customFormat="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0"/>
    </row>
    <row r="61" spans="1:17" s="130" customFormat="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0"/>
    </row>
  </sheetData>
  <sheetProtection/>
  <mergeCells count="21">
    <mergeCell ref="A14:C14"/>
    <mergeCell ref="A10:C10"/>
    <mergeCell ref="B11:B13"/>
    <mergeCell ref="C11:C13"/>
    <mergeCell ref="A11:A13"/>
    <mergeCell ref="K10:K13"/>
    <mergeCell ref="I10:I13"/>
    <mergeCell ref="J10:J14"/>
    <mergeCell ref="N10:N14"/>
    <mergeCell ref="L10:L14"/>
    <mergeCell ref="D10:D14"/>
    <mergeCell ref="H10:H14"/>
    <mergeCell ref="F10:F14"/>
    <mergeCell ref="E10:E13"/>
    <mergeCell ref="M56:Q56"/>
    <mergeCell ref="O10:O13"/>
    <mergeCell ref="P10:P14"/>
    <mergeCell ref="Q10:Q13"/>
    <mergeCell ref="M55:Q55"/>
    <mergeCell ref="G10:G13"/>
    <mergeCell ref="M10:M13"/>
  </mergeCells>
  <printOptions/>
  <pageMargins left="0" right="0" top="0.3937007874015748" bottom="0.3937007874015748" header="0.31496062992125984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L22" sqref="L22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441</v>
      </c>
      <c r="B6" s="4"/>
      <c r="F6" s="77"/>
      <c r="G6" s="77"/>
    </row>
    <row r="7" spans="1:2" ht="12.75">
      <c r="A7" s="4"/>
      <c r="B7" s="4"/>
    </row>
    <row r="8" spans="1:9" ht="12.75">
      <c r="A8" s="379" t="s">
        <v>44</v>
      </c>
      <c r="B8" s="379"/>
      <c r="C8" s="379"/>
      <c r="D8" s="379"/>
      <c r="E8" s="379"/>
      <c r="F8" s="379"/>
      <c r="G8" s="379"/>
      <c r="H8" s="379"/>
      <c r="I8" s="379"/>
    </row>
    <row r="9" spans="1:9" ht="12.75">
      <c r="A9" s="379" t="s">
        <v>43</v>
      </c>
      <c r="B9" s="379"/>
      <c r="C9" s="379"/>
      <c r="D9" s="379"/>
      <c r="E9" s="379"/>
      <c r="F9" s="379"/>
      <c r="G9" s="379"/>
      <c r="H9" s="379"/>
      <c r="I9" s="379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383" t="s">
        <v>0</v>
      </c>
      <c r="C11" s="384"/>
      <c r="D11" s="6" t="s">
        <v>124</v>
      </c>
      <c r="E11" s="6" t="s">
        <v>123</v>
      </c>
      <c r="F11" s="6" t="s">
        <v>125</v>
      </c>
      <c r="G11" s="105" t="s">
        <v>429</v>
      </c>
      <c r="H11" s="105" t="s">
        <v>133</v>
      </c>
      <c r="I11" s="6" t="s">
        <v>126</v>
      </c>
    </row>
    <row r="12" spans="2:9" ht="12.75">
      <c r="B12" s="381"/>
      <c r="C12" s="382"/>
      <c r="D12" s="1"/>
      <c r="E12" s="1"/>
      <c r="F12" s="1"/>
      <c r="G12" s="1"/>
      <c r="H12" s="1"/>
      <c r="I12" s="1"/>
    </row>
    <row r="13" spans="2:9" ht="12.75">
      <c r="B13" s="381"/>
      <c r="C13" s="382"/>
      <c r="D13" s="1"/>
      <c r="E13" s="1"/>
      <c r="F13" s="1"/>
      <c r="G13" s="1"/>
      <c r="H13" s="1"/>
      <c r="I13" s="1"/>
    </row>
    <row r="14" spans="2:9" ht="12.75">
      <c r="B14" s="381"/>
      <c r="C14" s="382"/>
      <c r="D14" s="1"/>
      <c r="E14" s="1"/>
      <c r="F14" s="1"/>
      <c r="G14" s="1"/>
      <c r="H14" s="1"/>
      <c r="I14" s="1"/>
    </row>
    <row r="15" spans="2:9" ht="12.75">
      <c r="B15" s="385" t="s">
        <v>132</v>
      </c>
      <c r="C15" s="386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383" t="s">
        <v>0</v>
      </c>
      <c r="C18" s="384"/>
      <c r="D18" s="383" t="s">
        <v>123</v>
      </c>
      <c r="E18" s="384"/>
      <c r="F18" s="383" t="s">
        <v>125</v>
      </c>
      <c r="G18" s="384"/>
      <c r="H18" s="105" t="s">
        <v>431</v>
      </c>
      <c r="I18" s="20" t="s">
        <v>133</v>
      </c>
    </row>
    <row r="19" spans="2:9" ht="12.75">
      <c r="B19" s="381"/>
      <c r="C19" s="382"/>
      <c r="D19" s="381"/>
      <c r="E19" s="382"/>
      <c r="F19" s="381"/>
      <c r="G19" s="382"/>
      <c r="H19" s="22"/>
      <c r="I19" s="21"/>
    </row>
    <row r="20" spans="2:9" ht="12.75">
      <c r="B20" s="381"/>
      <c r="C20" s="382"/>
      <c r="D20" s="381"/>
      <c r="E20" s="382"/>
      <c r="F20" s="381"/>
      <c r="G20" s="382"/>
      <c r="H20" s="22"/>
      <c r="I20" s="21"/>
    </row>
    <row r="22" spans="1:9" ht="45.75" customHeight="1">
      <c r="A22" s="4" t="s">
        <v>163</v>
      </c>
      <c r="D22" s="110"/>
      <c r="E22" s="380" t="s">
        <v>40</v>
      </c>
      <c r="F22" s="380"/>
      <c r="G22" s="110"/>
      <c r="H22" s="378" t="s">
        <v>369</v>
      </c>
      <c r="I22" s="263"/>
    </row>
    <row r="23" spans="1:13" ht="12.75">
      <c r="A23" s="4" t="s">
        <v>590</v>
      </c>
      <c r="B23" s="4"/>
      <c r="C23" s="4"/>
      <c r="D23" s="19"/>
      <c r="E23" s="19"/>
      <c r="F23" s="380" t="s">
        <v>41</v>
      </c>
      <c r="G23" s="380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PageLayoutView="0" workbookViewId="0" topLeftCell="A1">
      <selection activeCell="P40" sqref="P40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4.8515625" style="0" customWidth="1"/>
    <col min="4" max="4" width="9.421875" style="0" customWidth="1"/>
    <col min="5" max="5" width="13.00390625" style="0" customWidth="1"/>
    <col min="6" max="6" width="15.00390625" style="0" customWidth="1"/>
    <col min="7" max="7" width="14.7109375" style="0" customWidth="1"/>
    <col min="8" max="8" width="11.57421875" style="0" customWidth="1"/>
  </cols>
  <sheetData>
    <row r="1" spans="2:8" ht="12.75">
      <c r="B1" s="4" t="s">
        <v>446</v>
      </c>
      <c r="C1" s="4"/>
      <c r="G1" s="4"/>
      <c r="H1" s="4"/>
    </row>
    <row r="2" spans="2:8" ht="12.75">
      <c r="B2" s="4" t="s">
        <v>442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1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441</v>
      </c>
      <c r="C6" s="4"/>
    </row>
    <row r="8" spans="2:7" ht="12.75">
      <c r="B8" s="379" t="s">
        <v>149</v>
      </c>
      <c r="C8" s="379"/>
      <c r="D8" s="379"/>
      <c r="E8" s="379"/>
      <c r="F8" s="379"/>
      <c r="G8" s="379"/>
    </row>
    <row r="9" spans="2:7" ht="13.5" customHeight="1">
      <c r="B9" s="273" t="s">
        <v>600</v>
      </c>
      <c r="C9" s="403"/>
      <c r="D9" s="403"/>
      <c r="E9" s="403"/>
      <c r="F9" s="403"/>
      <c r="G9" s="403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5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04" t="s">
        <v>59</v>
      </c>
      <c r="F19" s="404"/>
      <c r="G19" s="404"/>
    </row>
    <row r="20" spans="2:7" ht="12.75">
      <c r="B20" s="390" t="s">
        <v>434</v>
      </c>
      <c r="C20" s="391"/>
      <c r="D20" s="391"/>
      <c r="E20" s="391"/>
      <c r="F20" s="391"/>
      <c r="G20" s="392"/>
    </row>
    <row r="21" spans="2:7" ht="22.5">
      <c r="B21" s="6" t="s">
        <v>150</v>
      </c>
      <c r="C21" s="105" t="s">
        <v>158</v>
      </c>
      <c r="D21" s="405" t="s">
        <v>435</v>
      </c>
      <c r="E21" s="384"/>
      <c r="F21" s="105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06">
        <v>3</v>
      </c>
      <c r="E22" s="407"/>
      <c r="F22" s="16">
        <v>4</v>
      </c>
      <c r="G22" s="16">
        <v>5</v>
      </c>
    </row>
    <row r="23" spans="2:7" ht="12.75">
      <c r="B23" s="16">
        <v>1</v>
      </c>
      <c r="C23" s="2"/>
      <c r="D23" s="406"/>
      <c r="E23" s="407"/>
      <c r="F23" s="2"/>
      <c r="G23" s="2"/>
    </row>
    <row r="24" spans="2:7" ht="12.75">
      <c r="B24" s="16">
        <v>2</v>
      </c>
      <c r="C24" s="2"/>
      <c r="D24" s="406"/>
      <c r="E24" s="407"/>
      <c r="F24" s="2"/>
      <c r="G24" s="2"/>
    </row>
    <row r="25" spans="2:7" ht="12.75">
      <c r="B25" s="16">
        <v>3</v>
      </c>
      <c r="C25" s="2"/>
      <c r="D25" s="406"/>
      <c r="E25" s="407"/>
      <c r="F25" s="2"/>
      <c r="G25" s="2"/>
    </row>
    <row r="26" spans="2:7" ht="12.75">
      <c r="B26" s="16">
        <v>4</v>
      </c>
      <c r="C26" s="103" t="s">
        <v>437</v>
      </c>
      <c r="D26" s="406"/>
      <c r="E26" s="407"/>
      <c r="F26" s="2"/>
      <c r="G26" s="2"/>
    </row>
    <row r="27" spans="2:7" ht="12.75">
      <c r="B27" s="390" t="s">
        <v>438</v>
      </c>
      <c r="C27" s="391"/>
      <c r="D27" s="391"/>
      <c r="E27" s="391"/>
      <c r="F27" s="391"/>
      <c r="G27" s="392"/>
    </row>
    <row r="28" spans="2:7" ht="31.5" customHeight="1">
      <c r="B28" s="6" t="s">
        <v>150</v>
      </c>
      <c r="C28" s="105" t="s">
        <v>158</v>
      </c>
      <c r="D28" s="383" t="s">
        <v>153</v>
      </c>
      <c r="E28" s="384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06">
        <v>3</v>
      </c>
      <c r="E29" s="407"/>
      <c r="F29" s="16">
        <v>4</v>
      </c>
      <c r="G29" s="16">
        <v>5</v>
      </c>
    </row>
    <row r="30" spans="2:7" ht="12.75">
      <c r="B30" s="16">
        <v>1</v>
      </c>
      <c r="C30" s="2"/>
      <c r="D30" s="406"/>
      <c r="E30" s="407"/>
      <c r="F30" s="2"/>
      <c r="G30" s="2"/>
    </row>
    <row r="31" spans="2:7" ht="12.75">
      <c r="B31" s="16">
        <v>2</v>
      </c>
      <c r="C31" s="2"/>
      <c r="D31" s="406"/>
      <c r="E31" s="407"/>
      <c r="F31" s="2"/>
      <c r="G31" s="2"/>
    </row>
    <row r="32" spans="2:7" ht="12.75">
      <c r="B32" s="16">
        <v>3</v>
      </c>
      <c r="C32" s="2"/>
      <c r="D32" s="406"/>
      <c r="E32" s="407"/>
      <c r="F32" s="2"/>
      <c r="G32" s="2"/>
    </row>
    <row r="33" spans="2:7" ht="12.75">
      <c r="B33" s="16">
        <v>4</v>
      </c>
      <c r="C33" s="2" t="s">
        <v>157</v>
      </c>
      <c r="D33" s="406"/>
      <c r="E33" s="407"/>
      <c r="F33" s="2"/>
      <c r="G33" s="2"/>
    </row>
    <row r="34" spans="2:7" ht="12.75">
      <c r="B34" s="390" t="s">
        <v>439</v>
      </c>
      <c r="C34" s="392"/>
      <c r="D34" s="381"/>
      <c r="E34" s="382"/>
      <c r="F34" s="1"/>
      <c r="G34" s="1"/>
    </row>
    <row r="36" spans="2:7" ht="12.75">
      <c r="B36" s="37" t="s">
        <v>440</v>
      </c>
      <c r="E36" s="404" t="s">
        <v>610</v>
      </c>
      <c r="F36" s="404"/>
      <c r="G36" s="404"/>
    </row>
    <row r="37" spans="2:8" ht="12.75">
      <c r="B37" s="414" t="s">
        <v>159</v>
      </c>
      <c r="C37" s="415"/>
      <c r="D37" s="416"/>
      <c r="E37" s="408" t="s">
        <v>160</v>
      </c>
      <c r="F37" s="408"/>
      <c r="G37" s="408" t="s">
        <v>161</v>
      </c>
      <c r="H37" s="408"/>
    </row>
    <row r="38" spans="2:8" ht="12.75">
      <c r="B38" s="409" t="s">
        <v>498</v>
      </c>
      <c r="C38" s="305"/>
      <c r="D38" s="306"/>
      <c r="E38" s="412">
        <v>0</v>
      </c>
      <c r="F38" s="413"/>
      <c r="G38" s="409" t="s">
        <v>504</v>
      </c>
      <c r="H38" s="306"/>
    </row>
    <row r="39" spans="2:8" ht="12.75">
      <c r="B39" s="399" t="s">
        <v>499</v>
      </c>
      <c r="C39" s="396"/>
      <c r="D39" s="397"/>
      <c r="E39" s="402">
        <v>1629.67</v>
      </c>
      <c r="F39" s="402"/>
      <c r="G39" s="387" t="s">
        <v>443</v>
      </c>
      <c r="H39" s="389"/>
    </row>
    <row r="40" spans="2:8" ht="12.75">
      <c r="B40" s="387" t="s">
        <v>500</v>
      </c>
      <c r="C40" s="396"/>
      <c r="D40" s="397"/>
      <c r="E40" s="410">
        <v>250</v>
      </c>
      <c r="F40" s="411"/>
      <c r="G40" s="387" t="s">
        <v>444</v>
      </c>
      <c r="H40" s="389"/>
    </row>
    <row r="41" spans="2:8" ht="12.75">
      <c r="B41" s="387" t="s">
        <v>501</v>
      </c>
      <c r="C41" s="396"/>
      <c r="D41" s="397"/>
      <c r="E41" s="402">
        <v>4960.2</v>
      </c>
      <c r="F41" s="402"/>
      <c r="G41" s="387" t="s">
        <v>445</v>
      </c>
      <c r="H41" s="389"/>
    </row>
    <row r="42" spans="2:8" ht="12.75">
      <c r="B42" s="387" t="s">
        <v>502</v>
      </c>
      <c r="C42" s="388"/>
      <c r="D42" s="389"/>
      <c r="E42" s="410"/>
      <c r="F42" s="411"/>
      <c r="G42" s="387" t="s">
        <v>489</v>
      </c>
      <c r="H42" s="389"/>
    </row>
    <row r="43" spans="2:8" ht="12.75">
      <c r="B43" s="117" t="s">
        <v>503</v>
      </c>
      <c r="C43" s="118"/>
      <c r="D43" s="119"/>
      <c r="E43" s="410">
        <v>2000</v>
      </c>
      <c r="F43" s="411"/>
      <c r="G43" s="387" t="s">
        <v>490</v>
      </c>
      <c r="H43" s="389"/>
    </row>
    <row r="44" spans="2:8" ht="12.75">
      <c r="B44" s="399" t="s">
        <v>162</v>
      </c>
      <c r="C44" s="396"/>
      <c r="D44" s="397"/>
      <c r="E44" s="402">
        <f>E39+E40+E41+E43+E38</f>
        <v>8839.869999999999</v>
      </c>
      <c r="F44" s="402"/>
      <c r="G44" s="395"/>
      <c r="H44" s="395"/>
    </row>
    <row r="45" spans="2:8" ht="12.75">
      <c r="B45" s="381"/>
      <c r="C45" s="400"/>
      <c r="D45" s="382"/>
      <c r="E45" s="401"/>
      <c r="F45" s="401"/>
      <c r="G45" s="393"/>
      <c r="H45" s="394"/>
    </row>
    <row r="46" spans="7:8" ht="12.75">
      <c r="G46" s="5" t="s">
        <v>7</v>
      </c>
      <c r="H46" s="5"/>
    </row>
    <row r="47" spans="6:8" ht="12.75">
      <c r="F47" s="4"/>
      <c r="G47" s="5" t="s">
        <v>507</v>
      </c>
      <c r="H47" s="5"/>
    </row>
    <row r="48" spans="2:8" ht="12.75">
      <c r="B48" s="101" t="s">
        <v>163</v>
      </c>
      <c r="D48" s="398" t="s">
        <v>40</v>
      </c>
      <c r="E48" s="398"/>
      <c r="F48" s="115"/>
      <c r="G48" s="116"/>
      <c r="H48" s="116"/>
    </row>
    <row r="49" spans="2:8" ht="12.75">
      <c r="B49" s="4" t="s">
        <v>601</v>
      </c>
      <c r="C49" s="4"/>
      <c r="D49" s="114"/>
      <c r="E49" s="114"/>
      <c r="F49" s="114"/>
      <c r="G49" s="114"/>
      <c r="H49" s="114"/>
    </row>
    <row r="50" spans="3:4" ht="12.75">
      <c r="C50" s="4"/>
      <c r="D50" s="11" t="s">
        <v>8</v>
      </c>
    </row>
    <row r="51" spans="2:3" ht="12.75">
      <c r="B51" s="4"/>
      <c r="C51" s="4"/>
    </row>
  </sheetData>
  <sheetProtection/>
  <mergeCells count="47">
    <mergeCell ref="D30:E30"/>
    <mergeCell ref="D33:E33"/>
    <mergeCell ref="B39:D39"/>
    <mergeCell ref="B34:C34"/>
    <mergeCell ref="D34:E34"/>
    <mergeCell ref="B37:D37"/>
    <mergeCell ref="E36:G36"/>
    <mergeCell ref="D26:E26"/>
    <mergeCell ref="E38:F38"/>
    <mergeCell ref="G38:H38"/>
    <mergeCell ref="G37:H37"/>
    <mergeCell ref="E43:F43"/>
    <mergeCell ref="E41:F41"/>
    <mergeCell ref="E42:F42"/>
    <mergeCell ref="E39:F39"/>
    <mergeCell ref="G40:H40"/>
    <mergeCell ref="D31:E31"/>
    <mergeCell ref="D22:E22"/>
    <mergeCell ref="D23:E23"/>
    <mergeCell ref="B40:D40"/>
    <mergeCell ref="E37:F37"/>
    <mergeCell ref="B38:D38"/>
    <mergeCell ref="D24:E24"/>
    <mergeCell ref="E40:F40"/>
    <mergeCell ref="D32:E32"/>
    <mergeCell ref="D29:E29"/>
    <mergeCell ref="D25:E25"/>
    <mergeCell ref="D48:E48"/>
    <mergeCell ref="B44:D44"/>
    <mergeCell ref="B45:D45"/>
    <mergeCell ref="E45:F45"/>
    <mergeCell ref="E44:F44"/>
    <mergeCell ref="B8:G8"/>
    <mergeCell ref="B9:G9"/>
    <mergeCell ref="E19:G19"/>
    <mergeCell ref="B20:G20"/>
    <mergeCell ref="D21:E21"/>
    <mergeCell ref="B42:D42"/>
    <mergeCell ref="G41:H41"/>
    <mergeCell ref="B27:G27"/>
    <mergeCell ref="G45:H45"/>
    <mergeCell ref="G44:H44"/>
    <mergeCell ref="B41:D41"/>
    <mergeCell ref="G39:H39"/>
    <mergeCell ref="D28:E28"/>
    <mergeCell ref="G43:H43"/>
    <mergeCell ref="G42:H42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8.140625" style="0" customWidth="1"/>
    <col min="2" max="2" width="51.421875" style="0" customWidth="1"/>
    <col min="3" max="3" width="7.140625" style="0" customWidth="1"/>
    <col min="4" max="5" width="15.140625" style="0" customWidth="1"/>
    <col min="6" max="6" width="1.710937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spans="1:5" ht="12.75">
      <c r="A7" s="260" t="s">
        <v>165</v>
      </c>
      <c r="B7" s="260"/>
      <c r="C7" s="260"/>
      <c r="D7" s="260"/>
      <c r="E7" s="260"/>
    </row>
    <row r="8" spans="1:5" ht="14.25" customHeight="1">
      <c r="A8" s="261" t="s">
        <v>166</v>
      </c>
      <c r="B8" s="261"/>
      <c r="C8" s="261"/>
      <c r="D8" s="261"/>
      <c r="E8" s="261"/>
    </row>
    <row r="9" spans="1:5" ht="14.25" customHeight="1">
      <c r="A9" s="261" t="s">
        <v>591</v>
      </c>
      <c r="B9" s="261"/>
      <c r="C9" s="261"/>
      <c r="D9" s="261"/>
      <c r="E9" s="261"/>
    </row>
    <row r="10" ht="12.75">
      <c r="E10" s="4" t="s">
        <v>9</v>
      </c>
    </row>
    <row r="11" spans="1:5" ht="33.75">
      <c r="A11" s="105" t="s">
        <v>370</v>
      </c>
      <c r="B11" s="105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35865</v>
      </c>
      <c r="E14" s="29">
        <f>SUM(E15:E18)</f>
        <v>39625</v>
      </c>
    </row>
    <row r="15" spans="1:8" ht="12.75">
      <c r="A15" s="6">
        <v>700</v>
      </c>
      <c r="B15" s="2" t="s">
        <v>167</v>
      </c>
      <c r="C15" s="9" t="s">
        <v>61</v>
      </c>
      <c r="D15" s="40">
        <v>0</v>
      </c>
      <c r="E15" s="40">
        <v>2657</v>
      </c>
      <c r="H15" s="36"/>
    </row>
    <row r="16" spans="1:5" ht="12.75">
      <c r="A16" s="6">
        <v>701</v>
      </c>
      <c r="B16" s="106" t="s">
        <v>371</v>
      </c>
      <c r="C16" s="9" t="s">
        <v>62</v>
      </c>
      <c r="D16" s="40">
        <v>35865</v>
      </c>
      <c r="E16" s="40">
        <v>36968</v>
      </c>
    </row>
    <row r="17" spans="1:5" ht="15.75" customHeight="1">
      <c r="A17" s="6">
        <v>702</v>
      </c>
      <c r="B17" s="106" t="s">
        <v>372</v>
      </c>
      <c r="C17" s="104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0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7" t="s">
        <v>374</v>
      </c>
      <c r="C22" s="104" t="s">
        <v>68</v>
      </c>
      <c r="D22" s="40"/>
      <c r="E22" s="40"/>
    </row>
    <row r="23" spans="1:5" ht="12.75">
      <c r="A23" s="57">
        <v>73</v>
      </c>
      <c r="B23" s="26" t="s">
        <v>378</v>
      </c>
      <c r="C23" s="104" t="s">
        <v>69</v>
      </c>
      <c r="D23" s="40">
        <f>SUM(D24+D25+D26+D27+D28+D29+D30)</f>
        <v>28832</v>
      </c>
      <c r="E23" s="40">
        <f>SUM(E24:E30)</f>
        <v>26687</v>
      </c>
    </row>
    <row r="24" spans="1:8" ht="12.75">
      <c r="A24" s="6">
        <v>600</v>
      </c>
      <c r="B24" s="2" t="s">
        <v>171</v>
      </c>
      <c r="C24" s="104" t="s">
        <v>70</v>
      </c>
      <c r="D24" s="40">
        <v>16377</v>
      </c>
      <c r="E24" s="40">
        <v>13685</v>
      </c>
      <c r="H24" s="32"/>
    </row>
    <row r="25" spans="1:5" ht="12.75">
      <c r="A25" s="6">
        <v>601</v>
      </c>
      <c r="B25" s="2" t="s">
        <v>172</v>
      </c>
      <c r="C25" s="104" t="s">
        <v>71</v>
      </c>
      <c r="D25" s="40">
        <v>155</v>
      </c>
      <c r="E25" s="40"/>
    </row>
    <row r="26" spans="1:5" ht="12.75">
      <c r="A26" s="6">
        <v>602</v>
      </c>
      <c r="B26" s="53" t="s">
        <v>173</v>
      </c>
      <c r="C26" s="104" t="s">
        <v>72</v>
      </c>
      <c r="D26" s="40"/>
      <c r="E26" s="40"/>
    </row>
    <row r="27" spans="1:5" ht="12.75">
      <c r="A27" s="6">
        <v>603</v>
      </c>
      <c r="B27" s="2" t="s">
        <v>174</v>
      </c>
      <c r="C27" s="104" t="s">
        <v>73</v>
      </c>
      <c r="D27" s="40">
        <v>4960</v>
      </c>
      <c r="E27" s="40">
        <v>4965</v>
      </c>
    </row>
    <row r="28" spans="1:5" ht="12.75">
      <c r="A28" s="6">
        <v>605</v>
      </c>
      <c r="B28" s="53" t="s">
        <v>175</v>
      </c>
      <c r="C28" s="104" t="s">
        <v>74</v>
      </c>
      <c r="D28" s="40">
        <v>911</v>
      </c>
      <c r="E28" s="40">
        <v>608</v>
      </c>
    </row>
    <row r="29" spans="1:8" ht="12.75">
      <c r="A29" s="6">
        <v>607</v>
      </c>
      <c r="B29" s="53" t="s">
        <v>176</v>
      </c>
      <c r="C29" s="104" t="s">
        <v>75</v>
      </c>
      <c r="D29" s="40">
        <v>3600</v>
      </c>
      <c r="E29" s="40">
        <v>5110</v>
      </c>
      <c r="H29" s="32"/>
    </row>
    <row r="30" spans="1:5" ht="22.5">
      <c r="A30" s="6" t="s">
        <v>178</v>
      </c>
      <c r="B30" s="53" t="s">
        <v>177</v>
      </c>
      <c r="C30" s="104" t="s">
        <v>76</v>
      </c>
      <c r="D30" s="40">
        <f>2000+650+179</f>
        <v>2829</v>
      </c>
      <c r="E30" s="40">
        <v>2319</v>
      </c>
    </row>
    <row r="31" spans="1:5" ht="12.75">
      <c r="A31" s="6"/>
      <c r="B31" s="26" t="s">
        <v>375</v>
      </c>
      <c r="C31" s="104" t="s">
        <v>77</v>
      </c>
      <c r="D31" s="29">
        <f>SUM(D32+D33+D34)</f>
        <v>0</v>
      </c>
      <c r="E31" s="29">
        <f>SUM(E32:E34)</f>
        <v>36931</v>
      </c>
    </row>
    <row r="32" spans="1:5" ht="12.75">
      <c r="A32" s="6">
        <v>610</v>
      </c>
      <c r="B32" s="2" t="s">
        <v>179</v>
      </c>
      <c r="C32" s="104" t="s">
        <v>78</v>
      </c>
      <c r="D32" s="29"/>
      <c r="E32" s="29">
        <v>36931</v>
      </c>
    </row>
    <row r="33" spans="1:5" ht="12.75">
      <c r="A33" s="6">
        <v>611</v>
      </c>
      <c r="B33" s="103" t="s">
        <v>376</v>
      </c>
      <c r="C33" s="104" t="s">
        <v>79</v>
      </c>
      <c r="D33" s="29"/>
      <c r="E33" s="29"/>
    </row>
    <row r="34" spans="1:5" ht="12.75">
      <c r="A34" s="6">
        <v>619</v>
      </c>
      <c r="B34" s="103" t="s">
        <v>377</v>
      </c>
      <c r="C34" s="104" t="s">
        <v>80</v>
      </c>
      <c r="D34" s="29"/>
      <c r="E34" s="29"/>
    </row>
    <row r="35" spans="1:5" ht="22.5">
      <c r="A35" s="6"/>
      <c r="B35" s="44" t="s">
        <v>380</v>
      </c>
      <c r="C35" s="104" t="s">
        <v>81</v>
      </c>
      <c r="D35" s="29">
        <f>D14-D23+D19-D31</f>
        <v>7033</v>
      </c>
      <c r="E35" s="29"/>
    </row>
    <row r="36" spans="1:5" ht="12.75">
      <c r="A36" s="6"/>
      <c r="B36" s="103" t="s">
        <v>381</v>
      </c>
      <c r="C36" s="104" t="s">
        <v>82</v>
      </c>
      <c r="D36" s="29"/>
      <c r="E36" s="29">
        <f>E23+E31-E19-E14</f>
        <v>23993</v>
      </c>
    </row>
    <row r="37" spans="1:5" ht="12.75">
      <c r="A37" s="6"/>
      <c r="B37" s="26" t="s">
        <v>382</v>
      </c>
      <c r="C37" s="104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4" t="s">
        <v>84</v>
      </c>
      <c r="D38" s="29"/>
      <c r="E38" s="29"/>
    </row>
    <row r="39" spans="1:5" ht="12.75">
      <c r="A39" s="6">
        <v>731</v>
      </c>
      <c r="B39" s="3" t="s">
        <v>181</v>
      </c>
      <c r="C39" s="104" t="s">
        <v>85</v>
      </c>
      <c r="D39" s="29"/>
      <c r="E39" s="29"/>
    </row>
    <row r="40" spans="1:5" ht="12.75">
      <c r="A40" s="6"/>
      <c r="B40" s="26" t="s">
        <v>383</v>
      </c>
      <c r="C40" s="104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4" t="s">
        <v>87</v>
      </c>
      <c r="D41" s="29"/>
      <c r="E41" s="29"/>
    </row>
    <row r="42" spans="1:5" ht="12.75">
      <c r="A42" s="58">
        <v>631</v>
      </c>
      <c r="B42" s="2" t="s">
        <v>183</v>
      </c>
      <c r="C42" s="104" t="s">
        <v>88</v>
      </c>
      <c r="D42" s="29"/>
      <c r="E42" s="29"/>
    </row>
    <row r="43" spans="1:5" ht="33.75" customHeight="1">
      <c r="A43" s="6"/>
      <c r="B43" s="44" t="s">
        <v>384</v>
      </c>
      <c r="C43" s="104" t="s">
        <v>89</v>
      </c>
      <c r="D43" s="48">
        <f>SUM(D35+D37-D40)</f>
        <v>7033</v>
      </c>
      <c r="E43" s="48">
        <f>E35</f>
        <v>0</v>
      </c>
    </row>
    <row r="44" spans="1:5" ht="22.5">
      <c r="A44" s="6"/>
      <c r="B44" s="106" t="s">
        <v>385</v>
      </c>
      <c r="C44" s="104" t="s">
        <v>90</v>
      </c>
      <c r="D44" s="48">
        <f>D36</f>
        <v>0</v>
      </c>
      <c r="E44" s="48">
        <f>E36-E37</f>
        <v>23993</v>
      </c>
    </row>
    <row r="45" spans="1:5" ht="12.75">
      <c r="A45" s="6"/>
      <c r="B45" s="26" t="s">
        <v>184</v>
      </c>
      <c r="C45" s="104" t="s">
        <v>196</v>
      </c>
      <c r="D45" s="48"/>
      <c r="E45" s="48"/>
    </row>
    <row r="46" spans="1:5" ht="12.75">
      <c r="A46" s="6">
        <v>821</v>
      </c>
      <c r="B46" s="2" t="s">
        <v>185</v>
      </c>
      <c r="C46" s="104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4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4" t="s">
        <v>199</v>
      </c>
      <c r="D48" s="29"/>
      <c r="E48" s="29"/>
    </row>
    <row r="49" spans="1:5" ht="27.75" customHeight="1">
      <c r="A49" s="6"/>
      <c r="B49" s="44" t="s">
        <v>386</v>
      </c>
      <c r="C49" s="104" t="s">
        <v>200</v>
      </c>
      <c r="D49" s="29"/>
      <c r="E49" s="29">
        <f>E43</f>
        <v>0</v>
      </c>
    </row>
    <row r="50" spans="1:5" ht="12.75">
      <c r="A50" s="6"/>
      <c r="B50" s="103" t="s">
        <v>387</v>
      </c>
      <c r="C50" s="104" t="s">
        <v>201</v>
      </c>
      <c r="D50" s="29">
        <f>D44</f>
        <v>0</v>
      </c>
      <c r="E50" s="29">
        <f>E44</f>
        <v>23993</v>
      </c>
    </row>
    <row r="51" spans="1:5" ht="22.5">
      <c r="A51" s="6"/>
      <c r="B51" s="44" t="s">
        <v>388</v>
      </c>
      <c r="C51" s="104" t="s">
        <v>202</v>
      </c>
      <c r="D51" s="29">
        <f>SUM(D52+D53+D54+D55+D56)</f>
        <v>24502</v>
      </c>
      <c r="E51" s="29">
        <f>SUM(E52:E56)</f>
        <v>31404</v>
      </c>
    </row>
    <row r="52" spans="1:5" ht="12.75">
      <c r="A52" s="6">
        <v>720</v>
      </c>
      <c r="B52" s="2" t="s">
        <v>189</v>
      </c>
      <c r="C52" s="104" t="s">
        <v>203</v>
      </c>
      <c r="D52" s="29">
        <v>24502</v>
      </c>
      <c r="E52" s="29">
        <v>31404</v>
      </c>
    </row>
    <row r="53" spans="1:5" ht="22.5">
      <c r="A53" s="6">
        <v>721</v>
      </c>
      <c r="B53" s="55" t="s">
        <v>190</v>
      </c>
      <c r="C53" s="104" t="s">
        <v>204</v>
      </c>
      <c r="D53" s="29"/>
      <c r="E53" s="29"/>
    </row>
    <row r="54" spans="1:5" ht="22.5">
      <c r="A54" s="6">
        <v>722</v>
      </c>
      <c r="B54" s="55" t="s">
        <v>191</v>
      </c>
      <c r="C54" s="104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4" t="s">
        <v>206</v>
      </c>
      <c r="D55" s="29"/>
      <c r="E55" s="29"/>
    </row>
    <row r="56" spans="1:5" ht="12.75">
      <c r="A56" s="6">
        <v>729</v>
      </c>
      <c r="B56" s="103" t="s">
        <v>390</v>
      </c>
      <c r="C56" s="104" t="s">
        <v>207</v>
      </c>
      <c r="D56" s="29"/>
      <c r="E56" s="29"/>
    </row>
    <row r="57" spans="1:5" ht="12.75">
      <c r="A57" s="6"/>
      <c r="B57" s="44" t="s">
        <v>391</v>
      </c>
      <c r="C57" s="104" t="s">
        <v>208</v>
      </c>
      <c r="D57" s="29">
        <f>SUM(D58+D59+D60+D61+D62)</f>
        <v>24849</v>
      </c>
      <c r="E57" s="29">
        <f>SUM(E58:E62)</f>
        <v>56732</v>
      </c>
    </row>
    <row r="58" spans="1:5" ht="12.75">
      <c r="A58" s="6">
        <v>620</v>
      </c>
      <c r="B58" s="55" t="s">
        <v>192</v>
      </c>
      <c r="C58" s="104" t="s">
        <v>209</v>
      </c>
      <c r="D58" s="29">
        <v>24849</v>
      </c>
      <c r="E58" s="29">
        <v>56732</v>
      </c>
    </row>
    <row r="59" spans="1:5" ht="22.5">
      <c r="A59" s="58">
        <v>621</v>
      </c>
      <c r="B59" s="55" t="s">
        <v>193</v>
      </c>
      <c r="C59" s="104" t="s">
        <v>210</v>
      </c>
      <c r="D59" s="29"/>
      <c r="E59" s="29"/>
    </row>
    <row r="60" spans="1:5" ht="22.5">
      <c r="A60" s="6">
        <v>622</v>
      </c>
      <c r="B60" s="55" t="s">
        <v>392</v>
      </c>
      <c r="C60" s="104" t="s">
        <v>211</v>
      </c>
      <c r="D60" s="29"/>
      <c r="E60" s="29"/>
    </row>
    <row r="61" spans="1:5" ht="12.75">
      <c r="A61" s="6">
        <v>623</v>
      </c>
      <c r="B61" s="55" t="s">
        <v>393</v>
      </c>
      <c r="C61" s="104" t="s">
        <v>212</v>
      </c>
      <c r="D61" s="29"/>
      <c r="E61" s="29"/>
    </row>
    <row r="62" spans="1:5" ht="12.75">
      <c r="A62" s="6">
        <v>629</v>
      </c>
      <c r="B62" s="55" t="s">
        <v>394</v>
      </c>
      <c r="C62" s="104" t="s">
        <v>213</v>
      </c>
      <c r="D62" s="29"/>
      <c r="E62" s="29"/>
    </row>
    <row r="63" spans="1:5" ht="22.5">
      <c r="A63" s="58"/>
      <c r="B63" s="44" t="s">
        <v>395</v>
      </c>
      <c r="C63" s="104" t="s">
        <v>214</v>
      </c>
      <c r="D63" s="29"/>
      <c r="E63" s="29"/>
    </row>
    <row r="64" spans="1:5" ht="12.75">
      <c r="A64" s="6"/>
      <c r="B64" s="55" t="s">
        <v>396</v>
      </c>
      <c r="C64" s="104" t="s">
        <v>215</v>
      </c>
      <c r="D64" s="29">
        <f>D57-D51</f>
        <v>347</v>
      </c>
      <c r="E64" s="29">
        <f>E57-E51</f>
        <v>25328</v>
      </c>
    </row>
    <row r="65" spans="1:5" ht="33.75">
      <c r="A65" s="6"/>
      <c r="B65" s="44" t="s">
        <v>397</v>
      </c>
      <c r="C65" s="104" t="s">
        <v>216</v>
      </c>
      <c r="D65" s="29">
        <f>D43-D64</f>
        <v>6686</v>
      </c>
      <c r="E65" s="29"/>
    </row>
    <row r="66" spans="1:7" ht="12.75">
      <c r="A66" s="6"/>
      <c r="B66" s="55" t="s">
        <v>398</v>
      </c>
      <c r="C66" s="104" t="s">
        <v>217</v>
      </c>
      <c r="D66" s="29"/>
      <c r="E66" s="29">
        <f>E50+E64</f>
        <v>49321</v>
      </c>
      <c r="G66" t="s">
        <v>595</v>
      </c>
    </row>
    <row r="67" spans="1:5" ht="12.75">
      <c r="A67" s="6"/>
      <c r="B67" s="55" t="s">
        <v>194</v>
      </c>
      <c r="C67" s="104" t="s">
        <v>218</v>
      </c>
      <c r="D67" s="29">
        <f>SUM(D49/'bilans stanja'!E58)</f>
        <v>0</v>
      </c>
      <c r="E67" s="29">
        <f>E65/'bilans stanja'!F78</f>
        <v>0</v>
      </c>
    </row>
    <row r="68" spans="1:5" ht="12.75">
      <c r="A68" s="58"/>
      <c r="B68" s="55" t="s">
        <v>195</v>
      </c>
      <c r="C68" s="104" t="s">
        <v>219</v>
      </c>
      <c r="D68" s="29">
        <v>0</v>
      </c>
      <c r="E68" s="29">
        <v>0</v>
      </c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62" t="s">
        <v>164</v>
      </c>
      <c r="C70" s="262"/>
      <c r="D70" s="263" t="s">
        <v>505</v>
      </c>
      <c r="E70" s="263"/>
      <c r="F70" s="4"/>
      <c r="G70" s="4"/>
      <c r="H70" s="4"/>
      <c r="I70" s="4"/>
      <c r="J70" s="4"/>
    </row>
    <row r="71" spans="1:10" ht="12.75">
      <c r="A71" s="4" t="s">
        <v>592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2:10" ht="12.75">
      <c r="B73" t="s">
        <v>598</v>
      </c>
      <c r="D73" s="45"/>
      <c r="E73" s="46"/>
      <c r="F73" s="4"/>
      <c r="G73" s="4"/>
      <c r="H73" s="4"/>
      <c r="I73" s="4"/>
      <c r="J73" s="4"/>
    </row>
    <row r="76" spans="4:8" ht="12.75">
      <c r="D76" t="s">
        <v>599</v>
      </c>
      <c r="H76" t="s">
        <v>597</v>
      </c>
    </row>
    <row r="77" spans="2:4" ht="12.75">
      <c r="B77" t="s">
        <v>596</v>
      </c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2.140625" style="0" customWidth="1"/>
    <col min="5" max="5" width="12.71093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260" t="s">
        <v>11</v>
      </c>
      <c r="B8" s="260"/>
      <c r="C8" s="260"/>
      <c r="D8" s="260"/>
      <c r="E8" s="260"/>
    </row>
    <row r="9" spans="1:5" ht="12.75">
      <c r="A9" s="260" t="s">
        <v>602</v>
      </c>
      <c r="B9" s="260"/>
      <c r="C9" s="260"/>
      <c r="D9" s="260"/>
      <c r="E9" s="260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29928</v>
      </c>
      <c r="E13" s="39">
        <f>SUM(E14:E17)</f>
        <v>-38090</v>
      </c>
    </row>
    <row r="14" spans="1:5" ht="12.75">
      <c r="A14" s="7">
        <v>2</v>
      </c>
      <c r="B14" s="2" t="s">
        <v>10</v>
      </c>
      <c r="C14" s="7">
        <v>302</v>
      </c>
      <c r="D14" s="29">
        <v>7033</v>
      </c>
      <c r="E14" s="29">
        <v>-23993</v>
      </c>
    </row>
    <row r="15" spans="1:7" ht="12.75">
      <c r="A15" s="7">
        <v>3</v>
      </c>
      <c r="B15" s="2" t="s">
        <v>92</v>
      </c>
      <c r="C15" s="7">
        <v>303</v>
      </c>
      <c r="D15" s="29">
        <v>-347</v>
      </c>
      <c r="E15" s="29">
        <v>-20868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23242</v>
      </c>
      <c r="E16" s="29">
        <v>6771</v>
      </c>
    </row>
    <row r="17" spans="1:5" ht="12.75">
      <c r="A17" s="7">
        <v>5</v>
      </c>
      <c r="B17" s="108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09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3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23" t="s">
        <v>492</v>
      </c>
      <c r="C22" s="7"/>
      <c r="D22" s="29"/>
      <c r="E22" s="29"/>
    </row>
    <row r="23" spans="1:5" ht="15.75" customHeight="1">
      <c r="A23" s="7"/>
      <c r="B23" s="224" t="s">
        <v>493</v>
      </c>
      <c r="C23" s="7"/>
      <c r="D23" s="29"/>
      <c r="E23" s="29"/>
    </row>
    <row r="24" spans="1:5" ht="15" customHeight="1">
      <c r="A24" s="7"/>
      <c r="B24" s="224" t="s">
        <v>494</v>
      </c>
      <c r="C24" s="7"/>
      <c r="D24" s="29"/>
      <c r="E24" s="29"/>
    </row>
    <row r="25" spans="1:5" ht="12.75">
      <c r="A25" s="7">
        <v>10</v>
      </c>
      <c r="B25" s="103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29928</v>
      </c>
      <c r="E26" s="29">
        <f>E13+E20-E21</f>
        <v>-38090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1647886</v>
      </c>
      <c r="E28" s="29">
        <v>1681351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1677814</v>
      </c>
      <c r="E29" s="29">
        <v>1643261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25.5" customHeight="1">
      <c r="A37" s="66" t="s">
        <v>163</v>
      </c>
      <c r="B37" s="262" t="s">
        <v>164</v>
      </c>
      <c r="C37" s="262"/>
      <c r="D37" s="263" t="s">
        <v>505</v>
      </c>
      <c r="E37" s="263"/>
      <c r="F37" s="4"/>
      <c r="G37" s="4"/>
      <c r="H37" s="4"/>
      <c r="I37" s="4"/>
      <c r="J37" s="4"/>
    </row>
    <row r="38" spans="1:10" ht="12.75">
      <c r="A38" s="4" t="s">
        <v>601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15748031496062992" right="0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4">
      <selection activeCell="J55" sqref="J55"/>
    </sheetView>
  </sheetViews>
  <sheetFormatPr defaultColWidth="9.140625" defaultRowHeight="12.75"/>
  <cols>
    <col min="1" max="1" width="2.28125" style="0" customWidth="1"/>
    <col min="2" max="2" width="51.8515625" style="0" customWidth="1"/>
    <col min="3" max="3" width="7.28125" style="0" customWidth="1"/>
    <col min="4" max="4" width="16.7109375" style="0" customWidth="1"/>
    <col min="5" max="5" width="14.85156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ht="12.75">
      <c r="B7" s="111"/>
    </row>
    <row r="8" spans="1:5" ht="12.75">
      <c r="A8" s="260" t="s">
        <v>13</v>
      </c>
      <c r="B8" s="260"/>
      <c r="C8" s="260"/>
      <c r="D8" s="260"/>
      <c r="E8" s="260"/>
    </row>
    <row r="9" spans="1:5" ht="12.75">
      <c r="A9" s="261" t="s">
        <v>405</v>
      </c>
      <c r="B9" s="261"/>
      <c r="C9" s="261"/>
      <c r="D9" s="261"/>
      <c r="E9" s="261"/>
    </row>
    <row r="10" spans="1:5" ht="12.75">
      <c r="A10" s="267" t="s">
        <v>603</v>
      </c>
      <c r="B10" s="268"/>
      <c r="C10" s="268"/>
      <c r="D10" s="268"/>
      <c r="E10" s="268"/>
    </row>
    <row r="11" ht="12.75">
      <c r="E11" s="4"/>
    </row>
    <row r="12" spans="1:5" ht="12.75" customHeight="1">
      <c r="A12" s="266"/>
      <c r="B12" s="265" t="s">
        <v>103</v>
      </c>
      <c r="C12" s="271" t="s">
        <v>1</v>
      </c>
      <c r="D12" s="269" t="s">
        <v>104</v>
      </c>
      <c r="E12" s="270"/>
    </row>
    <row r="13" spans="1:5" ht="22.5">
      <c r="A13" s="266"/>
      <c r="B13" s="265"/>
      <c r="C13" s="272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76112</v>
      </c>
      <c r="E15" s="39">
        <f>SUM(E16:E20)</f>
        <v>77169</v>
      </c>
    </row>
    <row r="16" spans="1:5" ht="12.75">
      <c r="A16" s="60"/>
      <c r="B16" s="3" t="s">
        <v>14</v>
      </c>
      <c r="C16" s="7">
        <v>402</v>
      </c>
      <c r="D16" s="63"/>
      <c r="E16" s="63">
        <v>250</v>
      </c>
    </row>
    <row r="17" spans="1:5" ht="12.75">
      <c r="A17" s="60"/>
      <c r="B17" s="3" t="s">
        <v>406</v>
      </c>
      <c r="C17" s="7">
        <v>403</v>
      </c>
      <c r="D17" s="49">
        <v>3251</v>
      </c>
      <c r="E17" s="49">
        <v>3057</v>
      </c>
    </row>
    <row r="18" spans="1:5" ht="12.75">
      <c r="A18" s="60"/>
      <c r="B18" s="3" t="s">
        <v>15</v>
      </c>
      <c r="C18" s="7">
        <v>404</v>
      </c>
      <c r="D18" s="49">
        <v>30575</v>
      </c>
      <c r="E18" s="49">
        <v>31576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42286</v>
      </c>
      <c r="E20" s="49">
        <v>42286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278259</v>
      </c>
      <c r="E21" s="74">
        <f>SUM(E22:E32)</f>
        <v>13591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>
        <v>264664</v>
      </c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794</v>
      </c>
      <c r="E27" s="49"/>
    </row>
    <row r="28" spans="1:5" ht="12.75">
      <c r="A28" s="60"/>
      <c r="B28" s="3" t="s">
        <v>24</v>
      </c>
      <c r="C28" s="7">
        <v>414</v>
      </c>
      <c r="D28" s="49">
        <v>2000</v>
      </c>
      <c r="E28" s="49">
        <v>1521</v>
      </c>
    </row>
    <row r="29" spans="1:5" ht="12.75">
      <c r="A29" s="60"/>
      <c r="B29" s="3" t="s">
        <v>25</v>
      </c>
      <c r="C29" s="7">
        <v>415</v>
      </c>
      <c r="D29" s="49">
        <v>880</v>
      </c>
      <c r="E29" s="49">
        <v>764</v>
      </c>
    </row>
    <row r="30" spans="1:5" ht="12.75">
      <c r="A30" s="60"/>
      <c r="B30" s="3" t="s">
        <v>26</v>
      </c>
      <c r="C30" s="62">
        <v>416</v>
      </c>
      <c r="D30" s="49">
        <f>1025+4960+180</f>
        <v>6165</v>
      </c>
      <c r="E30" s="49">
        <v>6167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f>3645+111</f>
        <v>3756</v>
      </c>
      <c r="E32" s="49">
        <v>5139</v>
      </c>
    </row>
    <row r="33" spans="1:5" ht="13.5" customHeight="1">
      <c r="A33" s="60"/>
      <c r="B33" s="75" t="s">
        <v>409</v>
      </c>
      <c r="C33" s="73">
        <v>419</v>
      </c>
      <c r="D33" s="74"/>
      <c r="E33" s="74">
        <f>E15-E21</f>
        <v>63578</v>
      </c>
    </row>
    <row r="34" spans="1:5" ht="12.75">
      <c r="A34" s="60"/>
      <c r="B34" s="113" t="s">
        <v>410</v>
      </c>
      <c r="C34" s="73">
        <v>420</v>
      </c>
      <c r="D34" s="74">
        <f>D21-D15</f>
        <v>202147</v>
      </c>
      <c r="E34" s="74"/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25" t="s">
        <v>495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25" t="s">
        <v>496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76112</v>
      </c>
      <c r="E47" s="63">
        <f>E15+E35</f>
        <v>77169</v>
      </c>
    </row>
    <row r="48" spans="1:5" ht="12.75">
      <c r="A48" s="60"/>
      <c r="B48" s="44" t="s">
        <v>31</v>
      </c>
      <c r="C48" s="7">
        <v>432</v>
      </c>
      <c r="D48" s="63">
        <f>SUM(D21)</f>
        <v>278259</v>
      </c>
      <c r="E48" s="63">
        <f>E21+E39</f>
        <v>13591</v>
      </c>
    </row>
    <row r="49" spans="1:5" ht="12.75">
      <c r="A49" s="60"/>
      <c r="B49" s="44" t="s">
        <v>32</v>
      </c>
      <c r="C49" s="7">
        <v>433</v>
      </c>
      <c r="D49" s="63"/>
      <c r="E49" s="63">
        <f>E47-E48</f>
        <v>63578</v>
      </c>
    </row>
    <row r="50" spans="1:5" ht="12.75">
      <c r="A50" s="60"/>
      <c r="B50" s="44" t="s">
        <v>33</v>
      </c>
      <c r="C50" s="62">
        <v>434</v>
      </c>
      <c r="D50" s="63">
        <f>D48-D47</f>
        <v>202147</v>
      </c>
      <c r="E50" s="63"/>
    </row>
    <row r="51" spans="1:5" ht="12.75">
      <c r="A51" s="60"/>
      <c r="B51" s="75" t="s">
        <v>34</v>
      </c>
      <c r="C51" s="7">
        <v>435</v>
      </c>
      <c r="D51" s="63">
        <v>339401</v>
      </c>
      <c r="E51" s="63">
        <v>31750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D51-D50</f>
        <v>137254</v>
      </c>
      <c r="E54" s="29">
        <f>SUM(E51+E49-E50+E52-E53)</f>
        <v>95328</v>
      </c>
      <c r="H54" s="32"/>
    </row>
    <row r="55" spans="2:7" ht="12.75">
      <c r="B55" s="4"/>
      <c r="G55" s="32"/>
    </row>
    <row r="56" spans="1:9" ht="27" customHeight="1">
      <c r="A56" s="4"/>
      <c r="B56" s="264" t="s">
        <v>221</v>
      </c>
      <c r="C56" s="264"/>
      <c r="D56" s="263" t="s">
        <v>506</v>
      </c>
      <c r="E56" s="263"/>
      <c r="F56" s="4"/>
      <c r="G56" s="4"/>
      <c r="H56" s="4"/>
      <c r="I56" s="4"/>
    </row>
    <row r="57" spans="1:9" ht="12.75">
      <c r="A57" s="4"/>
      <c r="B57" s="4" t="s">
        <v>601</v>
      </c>
      <c r="C57" s="101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  <row r="62" ht="12.75">
      <c r="D62" s="32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11811023622047245" right="0.11811023622047245" top="0.15748031496062992" bottom="0.15748031496062992" header="0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6.7109375" style="0" customWidth="1"/>
    <col min="2" max="2" width="55.140625" style="0" customWidth="1"/>
    <col min="3" max="3" width="7.28125" style="0" customWidth="1"/>
    <col min="4" max="4" width="12.57421875" style="0" customWidth="1"/>
    <col min="5" max="5" width="12.42187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260" t="s">
        <v>420</v>
      </c>
      <c r="B8" s="260"/>
      <c r="C8" s="260"/>
      <c r="D8" s="260"/>
      <c r="E8" s="260"/>
    </row>
    <row r="9" spans="1:5" ht="12.75">
      <c r="A9" s="260" t="s">
        <v>604</v>
      </c>
      <c r="B9" s="260"/>
      <c r="C9" s="260"/>
      <c r="D9" s="260"/>
      <c r="E9" s="260"/>
    </row>
    <row r="10" spans="2:4" ht="12.75">
      <c r="B10" s="273"/>
      <c r="C10" s="273"/>
      <c r="D10" s="273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1647886</v>
      </c>
      <c r="E15" s="29">
        <v>1681351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0.6466781674510014</v>
      </c>
      <c r="E17" s="24">
        <f>E15/E16</f>
        <v>0.6598108021561616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1677814</v>
      </c>
      <c r="E19" s="29">
        <v>1643261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0.6584227809712774</v>
      </c>
      <c r="E21" s="24">
        <f>E19/E20</f>
        <v>0.6448631835719825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0.02</v>
      </c>
      <c r="E23" s="24">
        <v>0.02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0.42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27" customHeight="1">
      <c r="A28" s="4" t="s">
        <v>163</v>
      </c>
      <c r="B28" s="262" t="s">
        <v>164</v>
      </c>
      <c r="C28" s="262"/>
      <c r="D28" s="263" t="s">
        <v>505</v>
      </c>
      <c r="E28" s="263"/>
      <c r="F28" s="4"/>
      <c r="G28" s="4"/>
      <c r="H28" s="4"/>
      <c r="I28" s="4"/>
      <c r="J28" s="4"/>
    </row>
    <row r="29" spans="1:10" ht="12.75">
      <c r="A29" s="4" t="s">
        <v>605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73"/>
      <c r="E49" s="273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6.28125" style="0" customWidth="1"/>
    <col min="2" max="2" width="42.8515625" style="0" customWidth="1"/>
    <col min="3" max="3" width="20.140625" style="0" customWidth="1"/>
    <col min="4" max="4" width="20.85156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441</v>
      </c>
      <c r="B6" s="4"/>
    </row>
    <row r="7" spans="1:2" ht="12.75">
      <c r="A7" s="4"/>
      <c r="B7" s="4"/>
    </row>
    <row r="8" spans="1:6" ht="12.75">
      <c r="A8" s="260" t="s">
        <v>42</v>
      </c>
      <c r="B8" s="260"/>
      <c r="C8" s="260"/>
      <c r="D8" s="260"/>
      <c r="E8" s="18"/>
      <c r="F8" s="18"/>
    </row>
    <row r="9" spans="1:6" ht="12.75">
      <c r="A9" s="102" t="s">
        <v>421</v>
      </c>
      <c r="B9" s="102"/>
      <c r="C9" s="102"/>
      <c r="D9" s="102"/>
      <c r="E9" s="18"/>
      <c r="F9" s="18"/>
    </row>
    <row r="10" spans="1:4" ht="12.75">
      <c r="A10" s="274" t="s">
        <v>600</v>
      </c>
      <c r="B10" s="274"/>
      <c r="C10" s="274"/>
      <c r="D10" s="274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486275.72</v>
      </c>
      <c r="D14" s="30">
        <f>(C14/C20)*100</f>
        <v>28.298946679585086</v>
      </c>
    </row>
    <row r="15" spans="1:4" ht="12.75">
      <c r="A15" s="8">
        <v>2</v>
      </c>
      <c r="B15" s="2" t="s">
        <v>130</v>
      </c>
      <c r="C15" s="29">
        <v>722756</v>
      </c>
      <c r="D15" s="30">
        <f>C15*100/C20</f>
        <v>42.06098035565131</v>
      </c>
    </row>
    <row r="16" spans="1:4" ht="12.75">
      <c r="A16" s="8">
        <v>3</v>
      </c>
      <c r="B16" s="2" t="s">
        <v>122</v>
      </c>
      <c r="C16" s="31"/>
      <c r="D16" s="30">
        <f>C16*100/C20</f>
        <v>0</v>
      </c>
    </row>
    <row r="17" spans="1:4" ht="12.75">
      <c r="A17" s="8">
        <v>4</v>
      </c>
      <c r="B17" s="2" t="s">
        <v>6</v>
      </c>
      <c r="C17" s="31">
        <v>360000</v>
      </c>
      <c r="D17" s="30">
        <f>C17*100/C20</f>
        <v>20.950297096163123</v>
      </c>
    </row>
    <row r="18" spans="1:4" ht="12.75">
      <c r="A18" s="8">
        <v>5</v>
      </c>
      <c r="B18" s="2" t="s">
        <v>131</v>
      </c>
      <c r="C18" s="31">
        <v>137254</v>
      </c>
      <c r="D18" s="30">
        <f>C18*100/C20</f>
        <v>7.987533548991036</v>
      </c>
    </row>
    <row r="19" spans="1:4" ht="12.75">
      <c r="A19" s="8">
        <v>6</v>
      </c>
      <c r="B19" s="103" t="s">
        <v>422</v>
      </c>
      <c r="C19" s="31">
        <v>12067</v>
      </c>
      <c r="D19" s="30">
        <f>C19*100/C20</f>
        <v>0.7022423196094455</v>
      </c>
    </row>
    <row r="20" spans="1:4" ht="12.75">
      <c r="A20" s="1"/>
      <c r="B20" s="2" t="s">
        <v>128</v>
      </c>
      <c r="C20" s="31">
        <f>SUM(C14+C15+C16+C17+C18+C19)</f>
        <v>1718352.72</v>
      </c>
      <c r="D20" s="30">
        <f>SUM(D14:D19)</f>
        <v>100</v>
      </c>
    </row>
    <row r="22" ht="12.75">
      <c r="B22" s="4"/>
    </row>
    <row r="23" spans="1:9" ht="32.25" customHeight="1">
      <c r="A23" s="4" t="s">
        <v>163</v>
      </c>
      <c r="B23" s="262" t="s">
        <v>223</v>
      </c>
      <c r="C23" s="262"/>
      <c r="D23" s="230" t="s">
        <v>505</v>
      </c>
      <c r="E23" s="4"/>
      <c r="F23" s="4"/>
      <c r="G23" s="4"/>
      <c r="H23" s="4"/>
      <c r="I23" s="4"/>
    </row>
    <row r="24" spans="1:9" ht="12.75">
      <c r="A24" s="4" t="s">
        <v>606</v>
      </c>
      <c r="E24" s="4"/>
      <c r="F24" s="4"/>
      <c r="G24" s="4"/>
      <c r="H24" s="4"/>
      <c r="I24" s="4"/>
    </row>
    <row r="25" spans="3:9" ht="12.75">
      <c r="C25" s="67"/>
      <c r="D25" s="51"/>
      <c r="E25" s="4"/>
      <c r="F25" s="4"/>
      <c r="G25" s="4"/>
      <c r="H25" s="4"/>
      <c r="I25" s="4"/>
    </row>
  </sheetData>
  <sheetProtection/>
  <mergeCells count="3">
    <mergeCell ref="A8:D8"/>
    <mergeCell ref="A10:D10"/>
    <mergeCell ref="B23:C23"/>
  </mergeCells>
  <printOptions horizontalCentered="1"/>
  <pageMargins left="0.31496062992125984" right="0.31496062992125984" top="0.6299212598425197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58">
      <selection activeCell="I78" sqref="I78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7109375" style="0" bestFit="1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441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74" t="s">
        <v>45</v>
      </c>
      <c r="B9" s="274"/>
      <c r="C9" s="274"/>
      <c r="D9" s="274"/>
      <c r="E9" s="274"/>
      <c r="F9" s="274"/>
      <c r="G9" s="274"/>
      <c r="H9" s="274"/>
    </row>
    <row r="10" spans="1:8" ht="12.75">
      <c r="A10" s="274" t="s">
        <v>600</v>
      </c>
      <c r="B10" s="274"/>
      <c r="C10" s="274"/>
      <c r="D10" s="274"/>
      <c r="E10" s="274"/>
      <c r="F10" s="274"/>
      <c r="G10" s="274"/>
      <c r="H10" s="274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296" t="s">
        <v>46</v>
      </c>
      <c r="C13" s="297"/>
      <c r="D13" s="298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99">
        <v>2</v>
      </c>
      <c r="C14" s="300"/>
      <c r="D14" s="301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78" t="s">
        <v>48</v>
      </c>
      <c r="C15" s="279"/>
      <c r="D15" s="280"/>
      <c r="E15" s="80"/>
      <c r="F15" s="82"/>
      <c r="G15" s="83"/>
      <c r="H15" s="82"/>
    </row>
    <row r="16" spans="1:8" ht="12.75">
      <c r="A16" s="80"/>
      <c r="B16" s="290" t="s">
        <v>327</v>
      </c>
      <c r="C16" s="291"/>
      <c r="D16" s="292"/>
      <c r="E16" s="33"/>
      <c r="F16" s="34"/>
      <c r="G16" s="35"/>
      <c r="H16" s="34"/>
    </row>
    <row r="17" spans="1:8" ht="12.75">
      <c r="A17" s="82"/>
      <c r="B17" s="293" t="s">
        <v>38</v>
      </c>
      <c r="C17" s="294"/>
      <c r="D17" s="295"/>
      <c r="E17" s="34"/>
      <c r="F17" s="34"/>
      <c r="G17" s="35"/>
      <c r="H17" s="34"/>
    </row>
    <row r="18" spans="1:8" ht="12.75">
      <c r="A18" s="82"/>
      <c r="B18" s="302"/>
      <c r="C18" s="303"/>
      <c r="D18" s="304"/>
      <c r="E18" s="35"/>
      <c r="F18" s="35"/>
      <c r="G18" s="35"/>
      <c r="H18" s="34">
        <f>G18-F18</f>
        <v>0</v>
      </c>
    </row>
    <row r="19" spans="1:8" ht="12.75">
      <c r="A19" s="84"/>
      <c r="B19" s="281"/>
      <c r="C19" s="282"/>
      <c r="D19" s="283"/>
      <c r="E19" s="88"/>
      <c r="F19" s="90"/>
      <c r="G19" s="90"/>
      <c r="H19" s="34">
        <f>G19-F19</f>
        <v>0</v>
      </c>
    </row>
    <row r="20" spans="1:8" ht="12.75" customHeight="1">
      <c r="A20" s="80"/>
      <c r="B20" s="275" t="s">
        <v>39</v>
      </c>
      <c r="C20" s="276"/>
      <c r="D20" s="277"/>
      <c r="E20" s="85"/>
      <c r="F20" s="80"/>
      <c r="G20" s="81"/>
      <c r="H20" s="80"/>
    </row>
    <row r="21" spans="1:8" ht="12.75">
      <c r="A21" s="80"/>
      <c r="B21" s="275" t="s">
        <v>49</v>
      </c>
      <c r="C21" s="276"/>
      <c r="D21" s="277"/>
      <c r="E21" s="80"/>
      <c r="F21" s="80"/>
      <c r="G21" s="81"/>
      <c r="H21" s="80"/>
    </row>
    <row r="22" spans="1:8" ht="12.75" customHeight="1">
      <c r="A22" s="80"/>
      <c r="B22" s="278" t="s">
        <v>50</v>
      </c>
      <c r="C22" s="279"/>
      <c r="D22" s="280"/>
      <c r="E22" s="80"/>
      <c r="F22" s="80"/>
      <c r="G22" s="81"/>
      <c r="H22" s="80"/>
    </row>
    <row r="23" spans="1:8" ht="12.75">
      <c r="A23" s="80"/>
      <c r="B23" s="275" t="s">
        <v>38</v>
      </c>
      <c r="C23" s="276"/>
      <c r="D23" s="277"/>
      <c r="E23" s="80"/>
      <c r="F23" s="80"/>
      <c r="G23" s="81"/>
      <c r="H23" s="80"/>
    </row>
    <row r="24" spans="1:8" ht="12.75">
      <c r="A24" s="80"/>
      <c r="B24" s="275" t="s">
        <v>39</v>
      </c>
      <c r="C24" s="276"/>
      <c r="D24" s="277"/>
      <c r="E24" s="80"/>
      <c r="F24" s="80"/>
      <c r="G24" s="81"/>
      <c r="H24" s="80"/>
    </row>
    <row r="25" spans="1:8" ht="12.75">
      <c r="A25" s="80"/>
      <c r="B25" s="275" t="s">
        <v>49</v>
      </c>
      <c r="C25" s="276"/>
      <c r="D25" s="277"/>
      <c r="E25" s="80"/>
      <c r="F25" s="80"/>
      <c r="G25" s="81"/>
      <c r="H25" s="80"/>
    </row>
    <row r="26" spans="1:8" ht="21.75" customHeight="1">
      <c r="A26" s="80"/>
      <c r="B26" s="287" t="s">
        <v>51</v>
      </c>
      <c r="C26" s="288"/>
      <c r="D26" s="289"/>
      <c r="E26" s="80"/>
      <c r="F26" s="80"/>
      <c r="G26" s="81"/>
      <c r="H26" s="80"/>
    </row>
    <row r="27" spans="1:8" ht="21.75" customHeight="1">
      <c r="A27" s="80"/>
      <c r="B27" s="287" t="s">
        <v>138</v>
      </c>
      <c r="C27" s="288"/>
      <c r="D27" s="289"/>
      <c r="E27" s="80"/>
      <c r="F27" s="80"/>
      <c r="G27" s="81"/>
      <c r="H27" s="80"/>
    </row>
    <row r="28" spans="1:8" ht="12.75" customHeight="1">
      <c r="A28" s="80"/>
      <c r="B28" s="275" t="s">
        <v>121</v>
      </c>
      <c r="C28" s="276"/>
      <c r="D28" s="277"/>
      <c r="E28" s="80"/>
      <c r="F28" s="80"/>
      <c r="G28" s="81"/>
      <c r="H28" s="80"/>
    </row>
    <row r="29" spans="1:8" ht="33.75" customHeight="1">
      <c r="A29" s="80"/>
      <c r="B29" s="284" t="s">
        <v>139</v>
      </c>
      <c r="C29" s="285"/>
      <c r="D29" s="286"/>
      <c r="E29" s="80"/>
      <c r="F29" s="80"/>
      <c r="G29" s="81"/>
      <c r="H29" s="80"/>
    </row>
    <row r="30" spans="1:8" ht="21.75" customHeight="1">
      <c r="A30" s="80"/>
      <c r="B30" s="284" t="s">
        <v>140</v>
      </c>
      <c r="C30" s="285"/>
      <c r="D30" s="286"/>
      <c r="E30" s="80"/>
      <c r="F30" s="80"/>
      <c r="G30" s="81"/>
      <c r="H30" s="80"/>
    </row>
    <row r="31" spans="1:8" ht="12.75" customHeight="1">
      <c r="A31" s="80"/>
      <c r="B31" s="275" t="s">
        <v>141</v>
      </c>
      <c r="C31" s="276"/>
      <c r="D31" s="277"/>
      <c r="E31" s="80"/>
      <c r="F31" s="80"/>
      <c r="G31" s="81"/>
      <c r="H31" s="80"/>
    </row>
    <row r="32" spans="1:8" ht="12.75" customHeight="1">
      <c r="A32" s="80"/>
      <c r="B32" s="275" t="s">
        <v>142</v>
      </c>
      <c r="C32" s="276"/>
      <c r="D32" s="277"/>
      <c r="E32" s="80"/>
      <c r="F32" s="80"/>
      <c r="G32" s="81"/>
      <c r="H32" s="80"/>
    </row>
    <row r="33" spans="1:8" ht="22.5" customHeight="1">
      <c r="A33" s="80"/>
      <c r="B33" s="287" t="s">
        <v>143</v>
      </c>
      <c r="C33" s="288"/>
      <c r="D33" s="289"/>
      <c r="E33" s="80"/>
      <c r="F33" s="80"/>
      <c r="G33" s="81"/>
      <c r="H33" s="80"/>
    </row>
    <row r="34" spans="1:8" ht="24.75" customHeight="1">
      <c r="A34" s="80"/>
      <c r="B34" s="284" t="s">
        <v>144</v>
      </c>
      <c r="C34" s="285"/>
      <c r="D34" s="286"/>
      <c r="E34" s="80"/>
      <c r="F34" s="80"/>
      <c r="G34" s="81"/>
      <c r="H34" s="80"/>
    </row>
    <row r="35" spans="1:8" ht="22.5" customHeight="1">
      <c r="A35" s="80"/>
      <c r="B35" s="284" t="s">
        <v>145</v>
      </c>
      <c r="C35" s="285"/>
      <c r="D35" s="286"/>
      <c r="E35" s="80"/>
      <c r="F35" s="80"/>
      <c r="G35" s="81"/>
      <c r="H35" s="80"/>
    </row>
    <row r="36" spans="1:8" ht="12.75" customHeight="1">
      <c r="A36" s="80"/>
      <c r="B36" s="284" t="s">
        <v>146</v>
      </c>
      <c r="C36" s="285"/>
      <c r="D36" s="286"/>
      <c r="E36" s="80"/>
      <c r="F36" s="82"/>
      <c r="G36" s="83"/>
      <c r="H36" s="82"/>
    </row>
    <row r="37" spans="1:8" ht="12.75" customHeight="1">
      <c r="A37" s="80"/>
      <c r="B37" s="284"/>
      <c r="C37" s="305"/>
      <c r="D37" s="306"/>
      <c r="E37" s="80"/>
      <c r="F37" s="82"/>
      <c r="G37" s="83"/>
      <c r="H37" s="82">
        <f aca="true" t="shared" si="0" ref="H37:H44">G37-F37</f>
        <v>0</v>
      </c>
    </row>
    <row r="38" spans="1:8" ht="15.75" customHeight="1">
      <c r="A38" s="80"/>
      <c r="B38" s="284"/>
      <c r="C38" s="305"/>
      <c r="D38" s="306"/>
      <c r="E38" s="80"/>
      <c r="F38" s="82"/>
      <c r="G38" s="83"/>
      <c r="H38" s="82">
        <f t="shared" si="0"/>
        <v>0</v>
      </c>
    </row>
    <row r="39" spans="1:8" ht="24" customHeight="1">
      <c r="A39" s="80"/>
      <c r="B39" s="284"/>
      <c r="C39" s="305"/>
      <c r="D39" s="306"/>
      <c r="E39" s="80"/>
      <c r="F39" s="82"/>
      <c r="G39" s="83"/>
      <c r="H39" s="82">
        <f t="shared" si="0"/>
        <v>0</v>
      </c>
    </row>
    <row r="40" spans="1:8" ht="27.75" customHeight="1">
      <c r="A40" s="80"/>
      <c r="B40" s="284"/>
      <c r="C40" s="305"/>
      <c r="D40" s="306"/>
      <c r="E40" s="80"/>
      <c r="F40" s="82"/>
      <c r="G40" s="83"/>
      <c r="H40" s="82">
        <f t="shared" si="0"/>
        <v>0</v>
      </c>
    </row>
    <row r="41" spans="1:8" ht="18.75" customHeight="1">
      <c r="A41" s="80"/>
      <c r="B41" s="284"/>
      <c r="C41" s="305"/>
      <c r="D41" s="306"/>
      <c r="E41" s="80"/>
      <c r="F41" s="82"/>
      <c r="G41" s="83"/>
      <c r="H41" s="82">
        <f t="shared" si="0"/>
        <v>0</v>
      </c>
    </row>
    <row r="42" spans="1:8" ht="12.75" customHeight="1">
      <c r="A42" s="80"/>
      <c r="B42" s="284"/>
      <c r="C42" s="305"/>
      <c r="D42" s="306"/>
      <c r="E42" s="80"/>
      <c r="F42" s="82"/>
      <c r="G42" s="83"/>
      <c r="H42" s="82">
        <f t="shared" si="0"/>
        <v>0</v>
      </c>
    </row>
    <row r="43" spans="1:8" ht="45" customHeight="1">
      <c r="A43" s="80"/>
      <c r="B43" s="284"/>
      <c r="C43" s="305"/>
      <c r="D43" s="306"/>
      <c r="E43" s="80"/>
      <c r="F43" s="82"/>
      <c r="G43" s="83"/>
      <c r="H43" s="82">
        <f t="shared" si="0"/>
        <v>0</v>
      </c>
    </row>
    <row r="44" spans="1:8" ht="12.75">
      <c r="A44" s="80"/>
      <c r="B44" s="284"/>
      <c r="C44" s="305"/>
      <c r="D44" s="306"/>
      <c r="E44" s="80"/>
      <c r="F44" s="82"/>
      <c r="G44" s="83"/>
      <c r="H44" s="82">
        <f t="shared" si="0"/>
        <v>0</v>
      </c>
    </row>
    <row r="45" spans="1:8" ht="12.75">
      <c r="A45" s="80"/>
      <c r="B45" s="284" t="s">
        <v>147</v>
      </c>
      <c r="C45" s="285"/>
      <c r="D45" s="286"/>
      <c r="E45" s="80"/>
      <c r="F45" s="82"/>
      <c r="G45" s="83"/>
      <c r="H45" s="82"/>
    </row>
    <row r="46" spans="1:8" ht="12.75">
      <c r="A46" s="80"/>
      <c r="B46" s="284" t="s">
        <v>148</v>
      </c>
      <c r="C46" s="285"/>
      <c r="D46" s="286"/>
      <c r="E46" s="80"/>
      <c r="F46" s="82"/>
      <c r="G46" s="83"/>
      <c r="H46" s="82"/>
    </row>
    <row r="47" spans="1:8" ht="21" customHeight="1">
      <c r="A47" s="80"/>
      <c r="B47" s="284" t="s">
        <v>52</v>
      </c>
      <c r="C47" s="285"/>
      <c r="D47" s="286"/>
      <c r="E47" s="80"/>
      <c r="F47" s="82"/>
      <c r="G47" s="83"/>
      <c r="H47" s="82"/>
    </row>
    <row r="48" spans="1:8" ht="21.75" customHeight="1">
      <c r="A48" s="80"/>
      <c r="B48" s="284" t="s">
        <v>53</v>
      </c>
      <c r="C48" s="285"/>
      <c r="D48" s="286"/>
      <c r="E48" s="34">
        <f>SUM(E18:E47)</f>
        <v>0</v>
      </c>
      <c r="F48" s="34">
        <f>SUM(F18:F47)</f>
        <v>0</v>
      </c>
      <c r="G48" s="34">
        <f>SUM(G18:G47)</f>
        <v>0</v>
      </c>
      <c r="H48" s="34">
        <f>SUM(H18:H47)</f>
        <v>0</v>
      </c>
    </row>
    <row r="49" spans="1:8" ht="12.75">
      <c r="A49" s="86"/>
      <c r="B49" s="87"/>
      <c r="C49" s="87"/>
      <c r="D49" s="87"/>
      <c r="E49" s="68"/>
      <c r="F49" s="69"/>
      <c r="G49" s="69"/>
      <c r="H49" s="69"/>
    </row>
    <row r="50" spans="1:8" ht="12.75">
      <c r="A50" s="307" t="s">
        <v>423</v>
      </c>
      <c r="B50" s="307"/>
      <c r="C50" s="307"/>
      <c r="D50" s="307"/>
      <c r="E50" s="307"/>
      <c r="F50" s="307"/>
      <c r="G50" s="307"/>
      <c r="H50" s="307"/>
    </row>
    <row r="51" spans="1:8" ht="39" customHeight="1">
      <c r="A51" s="78" t="s">
        <v>134</v>
      </c>
      <c r="B51" s="296" t="s">
        <v>425</v>
      </c>
      <c r="C51" s="297"/>
      <c r="D51" s="298"/>
      <c r="E51" s="78" t="s">
        <v>135</v>
      </c>
      <c r="F51" s="78" t="s">
        <v>119</v>
      </c>
      <c r="G51" s="78" t="s">
        <v>136</v>
      </c>
      <c r="H51" s="78" t="s">
        <v>426</v>
      </c>
    </row>
    <row r="52" spans="1:8" ht="12.75">
      <c r="A52" s="80">
        <v>1</v>
      </c>
      <c r="B52" s="299">
        <v>2</v>
      </c>
      <c r="C52" s="300"/>
      <c r="D52" s="301"/>
      <c r="E52" s="80">
        <v>3</v>
      </c>
      <c r="F52" s="80">
        <v>4</v>
      </c>
      <c r="G52" s="80">
        <v>5</v>
      </c>
      <c r="H52" s="80">
        <v>6</v>
      </c>
    </row>
    <row r="53" spans="1:8" ht="12.75">
      <c r="A53" s="80"/>
      <c r="B53" s="278" t="s">
        <v>137</v>
      </c>
      <c r="C53" s="279"/>
      <c r="D53" s="280"/>
      <c r="E53" s="80"/>
      <c r="F53" s="80"/>
      <c r="G53" s="80"/>
      <c r="H53" s="80"/>
    </row>
    <row r="54" spans="1:8" ht="12.75">
      <c r="A54" s="80"/>
      <c r="B54" s="278" t="s">
        <v>327</v>
      </c>
      <c r="C54" s="279"/>
      <c r="D54" s="280"/>
      <c r="E54" s="88"/>
      <c r="F54" s="89"/>
      <c r="G54" s="90"/>
      <c r="H54" s="91"/>
    </row>
    <row r="55" spans="1:8" ht="12.75">
      <c r="A55" s="80"/>
      <c r="B55" s="275" t="s">
        <v>38</v>
      </c>
      <c r="C55" s="276"/>
      <c r="D55" s="277"/>
      <c r="E55" s="92"/>
      <c r="F55" s="89"/>
      <c r="G55" s="90"/>
      <c r="H55" s="90"/>
    </row>
    <row r="56" spans="1:8" ht="20.25" customHeight="1">
      <c r="A56" s="84"/>
      <c r="B56" s="281"/>
      <c r="C56" s="282"/>
      <c r="D56" s="283"/>
      <c r="E56" s="88"/>
      <c r="F56" s="90"/>
      <c r="G56" s="90"/>
      <c r="H56" s="90">
        <f>SUM(G56-F56)</f>
        <v>0</v>
      </c>
    </row>
    <row r="57" spans="1:8" ht="18.75" customHeight="1">
      <c r="A57" s="84"/>
      <c r="B57" s="281"/>
      <c r="C57" s="282"/>
      <c r="D57" s="283"/>
      <c r="E57" s="88"/>
      <c r="F57" s="90"/>
      <c r="G57" s="90"/>
      <c r="H57" s="90">
        <f>G57-F57</f>
        <v>0</v>
      </c>
    </row>
    <row r="58" spans="1:8" ht="19.5" customHeight="1">
      <c r="A58" s="84"/>
      <c r="B58" s="281"/>
      <c r="C58" s="282"/>
      <c r="D58" s="283"/>
      <c r="E58" s="88"/>
      <c r="F58" s="90"/>
      <c r="G58" s="90"/>
      <c r="H58" s="90">
        <f>G58-F58</f>
        <v>0</v>
      </c>
    </row>
    <row r="59" spans="1:8" ht="15.75" customHeight="1">
      <c r="A59" s="84"/>
      <c r="B59" s="281"/>
      <c r="C59" s="282"/>
      <c r="D59" s="283"/>
      <c r="E59" s="88"/>
      <c r="F59" s="90"/>
      <c r="G59" s="90"/>
      <c r="H59" s="90">
        <f>G59-F59</f>
        <v>0</v>
      </c>
    </row>
    <row r="60" spans="1:8" ht="12.75">
      <c r="A60" s="84"/>
      <c r="B60" s="281"/>
      <c r="C60" s="282"/>
      <c r="D60" s="283"/>
      <c r="E60" s="88"/>
      <c r="F60" s="90"/>
      <c r="G60" s="90"/>
      <c r="H60" s="90">
        <f>SUM(G60-F60)</f>
        <v>0</v>
      </c>
    </row>
    <row r="61" spans="1:8" ht="12.75" customHeight="1">
      <c r="A61" s="84"/>
      <c r="B61" s="281"/>
      <c r="C61" s="282"/>
      <c r="D61" s="283"/>
      <c r="E61" s="88"/>
      <c r="F61" s="90"/>
      <c r="G61" s="90"/>
      <c r="H61" s="90">
        <f>SUM(G61-F61)</f>
        <v>0</v>
      </c>
    </row>
    <row r="62" spans="1:8" ht="12.75">
      <c r="A62" s="80"/>
      <c r="B62" s="275" t="s">
        <v>39</v>
      </c>
      <c r="C62" s="276"/>
      <c r="D62" s="277"/>
      <c r="E62" s="85"/>
      <c r="F62" s="82"/>
      <c r="G62" s="82"/>
      <c r="H62" s="82"/>
    </row>
    <row r="63" spans="1:8" ht="12.75" customHeight="1">
      <c r="A63" s="80"/>
      <c r="B63" s="275"/>
      <c r="C63" s="276"/>
      <c r="D63" s="277"/>
      <c r="E63" s="85"/>
      <c r="F63" s="82"/>
      <c r="G63" s="82"/>
      <c r="H63" s="82"/>
    </row>
    <row r="64" spans="1:8" ht="12.75">
      <c r="A64" s="80"/>
      <c r="B64" s="278" t="s">
        <v>50</v>
      </c>
      <c r="C64" s="279"/>
      <c r="D64" s="280"/>
      <c r="E64" s="85"/>
      <c r="F64" s="82"/>
      <c r="G64" s="82"/>
      <c r="H64" s="82"/>
    </row>
    <row r="65" spans="1:8" ht="12.75">
      <c r="A65" s="80"/>
      <c r="B65" s="275" t="s">
        <v>38</v>
      </c>
      <c r="C65" s="276"/>
      <c r="D65" s="277"/>
      <c r="E65" s="85"/>
      <c r="F65" s="80"/>
      <c r="G65" s="80"/>
      <c r="H65" s="80"/>
    </row>
    <row r="66" spans="1:8" ht="12.75">
      <c r="A66" s="80"/>
      <c r="B66" s="275" t="s">
        <v>39</v>
      </c>
      <c r="C66" s="276"/>
      <c r="D66" s="277"/>
      <c r="E66" s="85"/>
      <c r="F66" s="80"/>
      <c r="G66" s="80"/>
      <c r="H66" s="80"/>
    </row>
    <row r="67" spans="1:8" ht="12.75">
      <c r="A67" s="80"/>
      <c r="B67" s="275"/>
      <c r="C67" s="276"/>
      <c r="D67" s="277"/>
      <c r="E67" s="85"/>
      <c r="F67" s="80"/>
      <c r="G67" s="80"/>
      <c r="H67" s="80"/>
    </row>
    <row r="68" spans="1:10" ht="23.25" customHeight="1">
      <c r="A68" s="80"/>
      <c r="B68" s="310" t="s">
        <v>427</v>
      </c>
      <c r="C68" s="311"/>
      <c r="D68" s="311"/>
      <c r="E68" s="88">
        <f>SUM(E56:E67)</f>
        <v>0</v>
      </c>
      <c r="F68" s="90">
        <f>SUM(F56:F67)</f>
        <v>0</v>
      </c>
      <c r="G68" s="90">
        <f>SUM(G56:G67)</f>
        <v>0</v>
      </c>
      <c r="H68" s="90">
        <f>SUM(H56:H67)</f>
        <v>0</v>
      </c>
      <c r="J68" s="229"/>
    </row>
    <row r="69" spans="1:8" ht="12.75">
      <c r="A69" s="86"/>
      <c r="B69" s="87"/>
      <c r="C69" s="87"/>
      <c r="D69" s="87"/>
      <c r="E69" s="93"/>
      <c r="F69" s="94"/>
      <c r="G69" s="94"/>
      <c r="H69" s="94"/>
    </row>
    <row r="70" spans="1:8" ht="33.75" customHeight="1">
      <c r="A70" s="77" t="s">
        <v>163</v>
      </c>
      <c r="B70" s="262" t="s">
        <v>55</v>
      </c>
      <c r="C70" s="262"/>
      <c r="D70" s="308" t="s">
        <v>56</v>
      </c>
      <c r="E70" s="308"/>
      <c r="F70" s="95" t="s">
        <v>54</v>
      </c>
      <c r="G70" s="309" t="s">
        <v>505</v>
      </c>
      <c r="H70" s="309"/>
    </row>
    <row r="71" spans="1:8" ht="12.75">
      <c r="A71" s="77" t="s">
        <v>601</v>
      </c>
      <c r="D71" s="268"/>
      <c r="E71" s="268"/>
      <c r="F71" s="77"/>
      <c r="G71" s="96"/>
      <c r="H71" s="52"/>
    </row>
    <row r="72" spans="2:6" ht="12.75">
      <c r="B72" s="50"/>
      <c r="D72" s="77"/>
      <c r="E72" s="77"/>
      <c r="F72" s="77"/>
    </row>
    <row r="73" spans="1:8" ht="12.75">
      <c r="A73" s="77"/>
      <c r="B73" s="77"/>
      <c r="C73" s="77"/>
      <c r="F73" s="77"/>
      <c r="G73" s="77"/>
      <c r="H73" s="77"/>
    </row>
    <row r="74" spans="1:2" ht="12.75">
      <c r="A74" s="77"/>
      <c r="B74" s="77"/>
    </row>
    <row r="75" ht="12.75">
      <c r="A75" s="77"/>
    </row>
  </sheetData>
  <sheetProtection/>
  <mergeCells count="61">
    <mergeCell ref="B58:D58"/>
    <mergeCell ref="B61:D61"/>
    <mergeCell ref="B70:C70"/>
    <mergeCell ref="D70:E70"/>
    <mergeCell ref="G70:H70"/>
    <mergeCell ref="D71:E71"/>
    <mergeCell ref="B65:D65"/>
    <mergeCell ref="B66:D66"/>
    <mergeCell ref="B67:D67"/>
    <mergeCell ref="B68:D68"/>
    <mergeCell ref="B51:D51"/>
    <mergeCell ref="B52:D52"/>
    <mergeCell ref="B53:D53"/>
    <mergeCell ref="B54:D54"/>
    <mergeCell ref="B62:D62"/>
    <mergeCell ref="B59:D59"/>
    <mergeCell ref="B60:D60"/>
    <mergeCell ref="B55:D55"/>
    <mergeCell ref="B56:D56"/>
    <mergeCell ref="B57:D57"/>
    <mergeCell ref="B48:D48"/>
    <mergeCell ref="A50:H50"/>
    <mergeCell ref="B45:D45"/>
    <mergeCell ref="B46:D46"/>
    <mergeCell ref="B43:D43"/>
    <mergeCell ref="B44:D44"/>
    <mergeCell ref="B39:D39"/>
    <mergeCell ref="B40:D40"/>
    <mergeCell ref="B38:D38"/>
    <mergeCell ref="B41:D41"/>
    <mergeCell ref="B42:D42"/>
    <mergeCell ref="B47:D47"/>
    <mergeCell ref="B27:D27"/>
    <mergeCell ref="B28:D28"/>
    <mergeCell ref="B29:D29"/>
    <mergeCell ref="B35:D35"/>
    <mergeCell ref="B36:D36"/>
    <mergeCell ref="B37:D37"/>
    <mergeCell ref="B31:D31"/>
    <mergeCell ref="B32:D32"/>
    <mergeCell ref="B33:D33"/>
    <mergeCell ref="B34:D34"/>
    <mergeCell ref="B16:D16"/>
    <mergeCell ref="B17:D17"/>
    <mergeCell ref="B22:D22"/>
    <mergeCell ref="A9:H9"/>
    <mergeCell ref="A10:H10"/>
    <mergeCell ref="B13:D13"/>
    <mergeCell ref="B15:D15"/>
    <mergeCell ref="B14:D14"/>
    <mergeCell ref="B18:D18"/>
    <mergeCell ref="B63:D63"/>
    <mergeCell ref="B64:D64"/>
    <mergeCell ref="B19:D19"/>
    <mergeCell ref="B20:D20"/>
    <mergeCell ref="B21:D21"/>
    <mergeCell ref="B30:D30"/>
    <mergeCell ref="B23:D23"/>
    <mergeCell ref="B24:D24"/>
    <mergeCell ref="B25:D25"/>
    <mergeCell ref="B26:D26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0"/>
  <sheetViews>
    <sheetView zoomScalePageLayoutView="0" workbookViewId="0" topLeftCell="A1">
      <selection activeCell="I317" sqref="I317"/>
    </sheetView>
  </sheetViews>
  <sheetFormatPr defaultColWidth="9.140625" defaultRowHeight="12.75"/>
  <cols>
    <col min="1" max="1" width="8.7109375" style="0" customWidth="1"/>
    <col min="2" max="2" width="4.421875" style="0" customWidth="1"/>
    <col min="3" max="3" width="8.28125" style="0" customWidth="1"/>
    <col min="4" max="4" width="10.00390625" style="0" customWidth="1"/>
    <col min="5" max="5" width="9.7109375" style="0" customWidth="1"/>
    <col min="6" max="6" width="8.28125" style="0" customWidth="1"/>
    <col min="7" max="7" width="8.00390625" style="0" customWidth="1"/>
    <col min="9" max="9" width="7.8515625" style="0" customWidth="1"/>
    <col min="10" max="10" width="8.140625" style="0" customWidth="1"/>
    <col min="11" max="11" width="9.421875" style="0" customWidth="1"/>
    <col min="12" max="12" width="8.421875" style="0" customWidth="1"/>
  </cols>
  <sheetData>
    <row r="1" spans="1:12" ht="12.75">
      <c r="A1" s="231" t="s">
        <v>447</v>
      </c>
      <c r="B1" s="231"/>
      <c r="C1" s="232"/>
      <c r="D1" s="232"/>
      <c r="E1" s="233"/>
      <c r="F1" s="233"/>
      <c r="G1" s="233"/>
      <c r="H1" s="233"/>
      <c r="I1" s="233"/>
      <c r="J1" s="233"/>
      <c r="K1" s="234"/>
      <c r="L1" s="234"/>
    </row>
    <row r="2" spans="1:12" ht="12.75">
      <c r="A2" s="231" t="s">
        <v>448</v>
      </c>
      <c r="B2" s="231"/>
      <c r="C2" s="232"/>
      <c r="D2" s="232"/>
      <c r="E2" s="233"/>
      <c r="F2" s="233"/>
      <c r="G2" s="233"/>
      <c r="H2" s="233"/>
      <c r="I2" s="233"/>
      <c r="J2" s="233"/>
      <c r="K2" s="234"/>
      <c r="L2" s="234"/>
    </row>
    <row r="3" spans="1:12" ht="12.75">
      <c r="A3" s="231" t="s">
        <v>449</v>
      </c>
      <c r="B3" s="235"/>
      <c r="C3" s="236"/>
      <c r="D3" s="236"/>
      <c r="E3" s="233"/>
      <c r="F3" s="233"/>
      <c r="G3" s="233"/>
      <c r="H3" s="233"/>
      <c r="I3" s="233"/>
      <c r="J3" s="233"/>
      <c r="K3" s="234"/>
      <c r="L3" s="234"/>
    </row>
    <row r="4" spans="1:12" ht="12.75">
      <c r="A4" s="231" t="s">
        <v>450</v>
      </c>
      <c r="B4" s="231"/>
      <c r="C4" s="232"/>
      <c r="D4" s="232"/>
      <c r="E4" s="233"/>
      <c r="F4" s="233"/>
      <c r="G4" s="233"/>
      <c r="H4" s="233"/>
      <c r="I4" s="233"/>
      <c r="J4" s="233"/>
      <c r="K4" s="234"/>
      <c r="L4" s="234"/>
    </row>
    <row r="5" spans="1:12" ht="12.75">
      <c r="A5" s="231" t="s">
        <v>330</v>
      </c>
      <c r="B5" s="231"/>
      <c r="C5" s="237"/>
      <c r="D5" s="237"/>
      <c r="E5" s="233"/>
      <c r="F5" s="233"/>
      <c r="G5" s="233"/>
      <c r="H5" s="233"/>
      <c r="I5" s="233"/>
      <c r="J5" s="233"/>
      <c r="K5" s="234"/>
      <c r="L5" s="234"/>
    </row>
    <row r="6" spans="1:12" ht="12.75">
      <c r="A6" s="231" t="s">
        <v>441</v>
      </c>
      <c r="B6" s="231"/>
      <c r="C6" s="237"/>
      <c r="D6" s="237"/>
      <c r="E6" s="233"/>
      <c r="F6" s="233"/>
      <c r="G6" s="233"/>
      <c r="H6" s="233"/>
      <c r="I6" s="233"/>
      <c r="J6" s="233"/>
      <c r="K6" s="234"/>
      <c r="L6" s="234"/>
    </row>
    <row r="7" spans="1:12" ht="12.75">
      <c r="A7" s="238"/>
      <c r="B7" s="238"/>
      <c r="C7" s="239"/>
      <c r="D7" s="239"/>
      <c r="E7" s="239"/>
      <c r="F7" s="239"/>
      <c r="G7" s="239"/>
      <c r="H7" s="239"/>
      <c r="I7" s="239"/>
      <c r="J7" s="239"/>
      <c r="K7" s="234"/>
      <c r="L7" s="234"/>
    </row>
    <row r="8" spans="1:12" ht="12.75">
      <c r="A8" s="240"/>
      <c r="B8" s="312" t="s">
        <v>487</v>
      </c>
      <c r="C8" s="312"/>
      <c r="D8" s="312"/>
      <c r="E8" s="312"/>
      <c r="F8" s="312"/>
      <c r="G8" s="312"/>
      <c r="H8" s="312"/>
      <c r="I8" s="312"/>
      <c r="J8" s="241"/>
      <c r="K8" s="234"/>
      <c r="L8" s="234"/>
    </row>
    <row r="9" spans="1:12" ht="12.75">
      <c r="A9" s="240"/>
      <c r="B9" s="313" t="s">
        <v>611</v>
      </c>
      <c r="C9" s="313"/>
      <c r="D9" s="313"/>
      <c r="E9" s="313"/>
      <c r="F9" s="313"/>
      <c r="G9" s="313"/>
      <c r="H9" s="313"/>
      <c r="I9" s="313"/>
      <c r="J9" s="241"/>
      <c r="K9" s="234"/>
      <c r="L9" s="234"/>
    </row>
    <row r="10" spans="1:12" ht="17.25" thickBot="1">
      <c r="A10" s="242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</row>
    <row r="11" spans="1:12" ht="22.5">
      <c r="A11" s="417" t="s">
        <v>509</v>
      </c>
      <c r="B11" s="418" t="s">
        <v>510</v>
      </c>
      <c r="C11" s="418" t="s">
        <v>511</v>
      </c>
      <c r="D11" s="419"/>
      <c r="E11" s="419"/>
      <c r="F11" s="417" t="s">
        <v>512</v>
      </c>
      <c r="G11" s="417" t="s">
        <v>513</v>
      </c>
      <c r="H11" s="417" t="s">
        <v>514</v>
      </c>
      <c r="I11" s="417" t="s">
        <v>515</v>
      </c>
      <c r="J11" s="417" t="s">
        <v>516</v>
      </c>
      <c r="K11" s="417" t="s">
        <v>517</v>
      </c>
      <c r="L11" s="418" t="s">
        <v>518</v>
      </c>
    </row>
    <row r="12" spans="1:12" ht="22.5">
      <c r="A12" s="420" t="s">
        <v>519</v>
      </c>
      <c r="B12" s="421"/>
      <c r="C12" s="421"/>
      <c r="D12" s="420" t="s">
        <v>520</v>
      </c>
      <c r="E12" s="420" t="s">
        <v>521</v>
      </c>
      <c r="F12" s="420" t="s">
        <v>522</v>
      </c>
      <c r="G12" s="420" t="s">
        <v>523</v>
      </c>
      <c r="H12" s="420" t="s">
        <v>524</v>
      </c>
      <c r="I12" s="420" t="s">
        <v>525</v>
      </c>
      <c r="J12" s="420" t="s">
        <v>526</v>
      </c>
      <c r="K12" s="420" t="s">
        <v>527</v>
      </c>
      <c r="L12" s="421"/>
    </row>
    <row r="13" spans="1:12" ht="22.5">
      <c r="A13" s="420" t="s">
        <v>472</v>
      </c>
      <c r="B13" s="421"/>
      <c r="C13" s="421"/>
      <c r="D13" s="420" t="s">
        <v>528</v>
      </c>
      <c r="E13" s="420" t="s">
        <v>528</v>
      </c>
      <c r="F13" s="420" t="s">
        <v>529</v>
      </c>
      <c r="G13" s="420" t="s">
        <v>530</v>
      </c>
      <c r="H13" s="420" t="s">
        <v>531</v>
      </c>
      <c r="I13" s="420" t="s">
        <v>532</v>
      </c>
      <c r="J13" s="420" t="s">
        <v>533</v>
      </c>
      <c r="K13" s="420" t="s">
        <v>534</v>
      </c>
      <c r="L13" s="421"/>
    </row>
    <row r="14" spans="1:12" ht="13.5" thickBot="1">
      <c r="A14" s="422"/>
      <c r="B14" s="423"/>
      <c r="C14" s="423"/>
      <c r="D14" s="422"/>
      <c r="E14" s="422"/>
      <c r="F14" s="422" t="s">
        <v>535</v>
      </c>
      <c r="G14" s="422" t="s">
        <v>536</v>
      </c>
      <c r="H14" s="422" t="s">
        <v>537</v>
      </c>
      <c r="I14" s="422" t="s">
        <v>538</v>
      </c>
      <c r="J14" s="422" t="s">
        <v>539</v>
      </c>
      <c r="K14" s="422"/>
      <c r="L14" s="423"/>
    </row>
    <row r="15" spans="1:12" ht="13.5" thickBot="1">
      <c r="A15" s="424" t="s">
        <v>488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6"/>
    </row>
    <row r="16" spans="1:12" ht="12.75" customHeight="1" thickBot="1">
      <c r="A16" s="427" t="s">
        <v>541</v>
      </c>
      <c r="B16" s="427" t="s">
        <v>540</v>
      </c>
      <c r="C16" s="428">
        <v>28971</v>
      </c>
      <c r="D16" s="429">
        <v>49302.12</v>
      </c>
      <c r="E16" s="429">
        <v>7057.34</v>
      </c>
      <c r="F16" s="428">
        <v>0</v>
      </c>
      <c r="G16" s="428">
        <v>0</v>
      </c>
      <c r="H16" s="428">
        <v>-553.34</v>
      </c>
      <c r="I16" s="428">
        <v>0</v>
      </c>
      <c r="J16" s="428">
        <v>0</v>
      </c>
      <c r="K16" s="428">
        <v>-553.34</v>
      </c>
      <c r="L16" s="428">
        <v>-553.34</v>
      </c>
    </row>
    <row r="17" spans="1:12" ht="12.75" customHeight="1" thickBot="1">
      <c r="A17" s="427" t="s">
        <v>542</v>
      </c>
      <c r="B17" s="427" t="s">
        <v>540</v>
      </c>
      <c r="C17" s="428">
        <v>41540</v>
      </c>
      <c r="D17" s="429">
        <v>60663.12</v>
      </c>
      <c r="E17" s="429">
        <v>3805.06</v>
      </c>
      <c r="F17" s="428">
        <v>0</v>
      </c>
      <c r="G17" s="428">
        <v>0</v>
      </c>
      <c r="H17" s="428">
        <v>-54.01</v>
      </c>
      <c r="I17" s="428">
        <v>0</v>
      </c>
      <c r="J17" s="428">
        <v>0</v>
      </c>
      <c r="K17" s="428">
        <v>-54.01</v>
      </c>
      <c r="L17" s="428">
        <v>-54.01</v>
      </c>
    </row>
    <row r="18" spans="1:12" ht="12.75" customHeight="1" thickBot="1">
      <c r="A18" s="427" t="s">
        <v>542</v>
      </c>
      <c r="B18" s="427" t="s">
        <v>543</v>
      </c>
      <c r="C18" s="428">
        <v>7815</v>
      </c>
      <c r="D18" s="429">
        <v>6394.47</v>
      </c>
      <c r="E18" s="428">
        <v>715.85</v>
      </c>
      <c r="F18" s="429">
        <v>-5678.62</v>
      </c>
      <c r="G18" s="428">
        <v>0</v>
      </c>
      <c r="H18" s="428">
        <v>0</v>
      </c>
      <c r="I18" s="428">
        <v>0</v>
      </c>
      <c r="J18" s="428">
        <v>0</v>
      </c>
      <c r="K18" s="429">
        <v>-5678.62</v>
      </c>
      <c r="L18" s="428">
        <v>-10.16</v>
      </c>
    </row>
    <row r="19" spans="1:12" ht="12.75" customHeight="1" thickBot="1">
      <c r="A19" s="427" t="s">
        <v>544</v>
      </c>
      <c r="B19" s="427" t="s">
        <v>540</v>
      </c>
      <c r="C19" s="428">
        <v>15723</v>
      </c>
      <c r="D19" s="429">
        <v>24016.8</v>
      </c>
      <c r="E19" s="429">
        <v>3852.14</v>
      </c>
      <c r="F19" s="428">
        <v>0</v>
      </c>
      <c r="G19" s="428">
        <v>0</v>
      </c>
      <c r="H19" s="428">
        <v>-424.52</v>
      </c>
      <c r="I19" s="428">
        <v>0</v>
      </c>
      <c r="J19" s="428">
        <v>0</v>
      </c>
      <c r="K19" s="428">
        <v>-424.52</v>
      </c>
      <c r="L19" s="428">
        <v>-424.52</v>
      </c>
    </row>
    <row r="20" spans="1:12" ht="12.75" customHeight="1" thickBot="1">
      <c r="A20" s="427" t="s">
        <v>545</v>
      </c>
      <c r="B20" s="427" t="s">
        <v>543</v>
      </c>
      <c r="C20" s="428">
        <v>1708</v>
      </c>
      <c r="D20" s="429">
        <v>1587.8</v>
      </c>
      <c r="E20" s="428">
        <v>220.33</v>
      </c>
      <c r="F20" s="429">
        <v>-1367.47</v>
      </c>
      <c r="G20" s="428">
        <v>0</v>
      </c>
      <c r="H20" s="428">
        <v>0</v>
      </c>
      <c r="I20" s="428">
        <v>0</v>
      </c>
      <c r="J20" s="428">
        <v>0</v>
      </c>
      <c r="K20" s="429">
        <v>-1367.47</v>
      </c>
      <c r="L20" s="428">
        <v>-0.34</v>
      </c>
    </row>
    <row r="21" spans="1:12" ht="12.75" customHeight="1" thickBot="1">
      <c r="A21" s="427" t="s">
        <v>545</v>
      </c>
      <c r="B21" s="427" t="s">
        <v>540</v>
      </c>
      <c r="C21" s="428">
        <v>30499</v>
      </c>
      <c r="D21" s="429">
        <v>46768.75</v>
      </c>
      <c r="E21" s="429">
        <v>3934.37</v>
      </c>
      <c r="F21" s="428">
        <v>0</v>
      </c>
      <c r="G21" s="428">
        <v>0</v>
      </c>
      <c r="H21" s="428">
        <v>-6.1</v>
      </c>
      <c r="I21" s="428">
        <v>0</v>
      </c>
      <c r="J21" s="428">
        <v>0</v>
      </c>
      <c r="K21" s="428">
        <v>-6.1</v>
      </c>
      <c r="L21" s="428">
        <v>-6.1</v>
      </c>
    </row>
    <row r="22" spans="1:12" ht="12.75" customHeight="1" thickBot="1">
      <c r="A22" s="427" t="s">
        <v>546</v>
      </c>
      <c r="B22" s="427" t="s">
        <v>543</v>
      </c>
      <c r="C22" s="428">
        <v>1000</v>
      </c>
      <c r="D22" s="429">
        <v>1055.25</v>
      </c>
      <c r="E22" s="428">
        <v>374.7</v>
      </c>
      <c r="F22" s="428">
        <v>-680.55</v>
      </c>
      <c r="G22" s="428">
        <v>0</v>
      </c>
      <c r="H22" s="428">
        <v>0</v>
      </c>
      <c r="I22" s="428">
        <v>0</v>
      </c>
      <c r="J22" s="428">
        <v>0</v>
      </c>
      <c r="K22" s="428">
        <v>-680.55</v>
      </c>
      <c r="L22" s="428">
        <v>-61.7</v>
      </c>
    </row>
    <row r="23" spans="1:12" ht="12.75" customHeight="1" thickBot="1">
      <c r="A23" s="427" t="s">
        <v>546</v>
      </c>
      <c r="B23" s="427" t="s">
        <v>540</v>
      </c>
      <c r="C23" s="428">
        <v>17198</v>
      </c>
      <c r="D23" s="429">
        <v>28692.21</v>
      </c>
      <c r="E23" s="429">
        <v>6444.09</v>
      </c>
      <c r="F23" s="428">
        <v>0</v>
      </c>
      <c r="G23" s="428">
        <v>0</v>
      </c>
      <c r="H23" s="429">
        <v>-1061.12</v>
      </c>
      <c r="I23" s="428">
        <v>0</v>
      </c>
      <c r="J23" s="428">
        <v>0</v>
      </c>
      <c r="K23" s="429">
        <v>-1061.12</v>
      </c>
      <c r="L23" s="429">
        <v>-1061.12</v>
      </c>
    </row>
    <row r="24" spans="1:12" ht="12.75" customHeight="1" thickBot="1">
      <c r="A24" s="427" t="s">
        <v>547</v>
      </c>
      <c r="B24" s="427" t="s">
        <v>540</v>
      </c>
      <c r="C24" s="428">
        <v>10000</v>
      </c>
      <c r="D24" s="429">
        <v>7780</v>
      </c>
      <c r="E24" s="429">
        <v>2115</v>
      </c>
      <c r="F24" s="428">
        <v>0</v>
      </c>
      <c r="G24" s="428">
        <v>0</v>
      </c>
      <c r="H24" s="428">
        <v>-135</v>
      </c>
      <c r="I24" s="428">
        <v>0</v>
      </c>
      <c r="J24" s="428">
        <v>0</v>
      </c>
      <c r="K24" s="428">
        <v>-135</v>
      </c>
      <c r="L24" s="428">
        <v>-135</v>
      </c>
    </row>
    <row r="25" spans="1:12" ht="12.75" customHeight="1" thickBot="1">
      <c r="A25" s="427" t="s">
        <v>547</v>
      </c>
      <c r="B25" s="427" t="s">
        <v>543</v>
      </c>
      <c r="C25" s="428">
        <v>14511</v>
      </c>
      <c r="D25" s="429">
        <v>13684.76</v>
      </c>
      <c r="E25" s="429">
        <v>3069.08</v>
      </c>
      <c r="F25" s="429">
        <v>-10615.68</v>
      </c>
      <c r="G25" s="428">
        <v>0</v>
      </c>
      <c r="H25" s="428">
        <v>0</v>
      </c>
      <c r="I25" s="428">
        <v>0</v>
      </c>
      <c r="J25" s="428">
        <v>0</v>
      </c>
      <c r="K25" s="429">
        <v>-10615.68</v>
      </c>
      <c r="L25" s="428">
        <v>-195.9</v>
      </c>
    </row>
    <row r="26" spans="1:12" ht="12.75" customHeight="1" thickBot="1">
      <c r="A26" s="427" t="s">
        <v>548</v>
      </c>
      <c r="B26" s="427" t="s">
        <v>543</v>
      </c>
      <c r="C26" s="428">
        <v>1000</v>
      </c>
      <c r="D26" s="429">
        <v>1618.05</v>
      </c>
      <c r="E26" s="428">
        <v>360.7</v>
      </c>
      <c r="F26" s="429">
        <v>-1257.35</v>
      </c>
      <c r="G26" s="428">
        <v>0</v>
      </c>
      <c r="H26" s="428">
        <v>0</v>
      </c>
      <c r="I26" s="428">
        <v>0</v>
      </c>
      <c r="J26" s="428">
        <v>0</v>
      </c>
      <c r="K26" s="429">
        <v>-1257.35</v>
      </c>
      <c r="L26" s="428">
        <v>0</v>
      </c>
    </row>
    <row r="27" spans="1:12" ht="12.75" customHeight="1" thickBot="1">
      <c r="A27" s="427" t="s">
        <v>548</v>
      </c>
      <c r="B27" s="427" t="s">
        <v>540</v>
      </c>
      <c r="C27" s="428">
        <v>40723</v>
      </c>
      <c r="D27" s="429">
        <v>31540.41</v>
      </c>
      <c r="E27" s="429">
        <v>14688.79</v>
      </c>
      <c r="F27" s="428">
        <v>0</v>
      </c>
      <c r="G27" s="428">
        <v>0</v>
      </c>
      <c r="H27" s="428">
        <v>0</v>
      </c>
      <c r="I27" s="428">
        <v>0</v>
      </c>
      <c r="J27" s="428">
        <v>0</v>
      </c>
      <c r="K27" s="428">
        <v>0</v>
      </c>
      <c r="L27" s="428">
        <v>0</v>
      </c>
    </row>
    <row r="28" spans="1:12" ht="12.75" customHeight="1" thickBot="1">
      <c r="A28" s="427" t="s">
        <v>549</v>
      </c>
      <c r="B28" s="427" t="s">
        <v>543</v>
      </c>
      <c r="C28" s="428">
        <v>5258</v>
      </c>
      <c r="D28" s="429">
        <v>4586.95</v>
      </c>
      <c r="E28" s="429">
        <v>1093.66</v>
      </c>
      <c r="F28" s="429">
        <v>-3493.29</v>
      </c>
      <c r="G28" s="428">
        <v>0</v>
      </c>
      <c r="H28" s="428">
        <v>0</v>
      </c>
      <c r="I28" s="428">
        <v>0</v>
      </c>
      <c r="J28" s="428">
        <v>0</v>
      </c>
      <c r="K28" s="429">
        <v>-3493.29</v>
      </c>
      <c r="L28" s="428">
        <v>34.17</v>
      </c>
    </row>
    <row r="29" spans="1:12" ht="12.75" customHeight="1" thickBot="1">
      <c r="A29" s="427" t="s">
        <v>549</v>
      </c>
      <c r="B29" s="427" t="s">
        <v>540</v>
      </c>
      <c r="C29" s="428">
        <v>13000</v>
      </c>
      <c r="D29" s="429">
        <v>11744</v>
      </c>
      <c r="E29" s="429">
        <v>2704</v>
      </c>
      <c r="F29" s="428">
        <v>0</v>
      </c>
      <c r="G29" s="428">
        <v>0</v>
      </c>
      <c r="H29" s="428">
        <v>84.5</v>
      </c>
      <c r="I29" s="428">
        <v>0</v>
      </c>
      <c r="J29" s="428">
        <v>0</v>
      </c>
      <c r="K29" s="428">
        <v>84.5</v>
      </c>
      <c r="L29" s="428">
        <v>84.5</v>
      </c>
    </row>
    <row r="30" spans="1:12" ht="12.75" customHeight="1" thickBot="1">
      <c r="A30" s="427" t="s">
        <v>550</v>
      </c>
      <c r="B30" s="427" t="s">
        <v>543</v>
      </c>
      <c r="C30" s="428">
        <v>2000</v>
      </c>
      <c r="D30" s="429">
        <v>1407</v>
      </c>
      <c r="E30" s="428">
        <v>0</v>
      </c>
      <c r="F30" s="429">
        <v>-1407</v>
      </c>
      <c r="G30" s="428">
        <v>0</v>
      </c>
      <c r="H30" s="428">
        <v>0</v>
      </c>
      <c r="I30" s="428">
        <v>0</v>
      </c>
      <c r="J30" s="428">
        <v>0</v>
      </c>
      <c r="K30" s="429">
        <v>-1407</v>
      </c>
      <c r="L30" s="428">
        <v>0</v>
      </c>
    </row>
    <row r="31" spans="1:12" ht="12.75" customHeight="1" thickBot="1">
      <c r="A31" s="427" t="s">
        <v>551</v>
      </c>
      <c r="B31" s="427" t="s">
        <v>543</v>
      </c>
      <c r="C31" s="428">
        <v>10519</v>
      </c>
      <c r="D31" s="429">
        <v>32854.92</v>
      </c>
      <c r="E31" s="429">
        <v>6031.59</v>
      </c>
      <c r="F31" s="429">
        <v>-26823.33</v>
      </c>
      <c r="G31" s="428">
        <v>0</v>
      </c>
      <c r="H31" s="428">
        <v>0</v>
      </c>
      <c r="I31" s="428">
        <v>0</v>
      </c>
      <c r="J31" s="428">
        <v>0</v>
      </c>
      <c r="K31" s="429">
        <v>-26823.33</v>
      </c>
      <c r="L31" s="428">
        <v>0</v>
      </c>
    </row>
    <row r="32" spans="1:12" ht="12.75" customHeight="1" thickBot="1">
      <c r="A32" s="427" t="s">
        <v>552</v>
      </c>
      <c r="B32" s="427" t="s">
        <v>540</v>
      </c>
      <c r="C32" s="428">
        <v>2000</v>
      </c>
      <c r="D32" s="429">
        <v>2579.12</v>
      </c>
      <c r="E32" s="429">
        <v>2249.6</v>
      </c>
      <c r="F32" s="428">
        <v>0</v>
      </c>
      <c r="G32" s="428">
        <v>0</v>
      </c>
      <c r="H32" s="428">
        <v>295</v>
      </c>
      <c r="I32" s="428">
        <v>0</v>
      </c>
      <c r="J32" s="428">
        <v>0</v>
      </c>
      <c r="K32" s="428">
        <v>295</v>
      </c>
      <c r="L32" s="428">
        <v>295</v>
      </c>
    </row>
    <row r="33" spans="1:12" ht="12.75" customHeight="1" thickBot="1">
      <c r="A33" s="427" t="s">
        <v>553</v>
      </c>
      <c r="B33" s="427" t="s">
        <v>540</v>
      </c>
      <c r="C33" s="428">
        <v>1714</v>
      </c>
      <c r="D33" s="429">
        <v>1776.06</v>
      </c>
      <c r="E33" s="428">
        <v>908.42</v>
      </c>
      <c r="F33" s="428">
        <v>0</v>
      </c>
      <c r="G33" s="428">
        <v>0</v>
      </c>
      <c r="H33" s="428">
        <v>0</v>
      </c>
      <c r="I33" s="428">
        <v>0</v>
      </c>
      <c r="J33" s="428">
        <v>0</v>
      </c>
      <c r="K33" s="428">
        <v>0</v>
      </c>
      <c r="L33" s="428">
        <v>0</v>
      </c>
    </row>
    <row r="34" spans="1:12" ht="12.75" customHeight="1" thickBot="1">
      <c r="A34" s="427" t="s">
        <v>554</v>
      </c>
      <c r="B34" s="427" t="s">
        <v>543</v>
      </c>
      <c r="C34" s="428">
        <v>21</v>
      </c>
      <c r="D34" s="429">
        <v>52617.79</v>
      </c>
      <c r="E34" s="429">
        <v>26715.22</v>
      </c>
      <c r="F34" s="429">
        <v>-25902.57</v>
      </c>
      <c r="G34" s="428">
        <v>0</v>
      </c>
      <c r="H34" s="428">
        <v>0</v>
      </c>
      <c r="I34" s="428">
        <v>0</v>
      </c>
      <c r="J34" s="428">
        <v>0</v>
      </c>
      <c r="K34" s="429">
        <v>-25902.57</v>
      </c>
      <c r="L34" s="428">
        <v>0</v>
      </c>
    </row>
    <row r="35" spans="1:12" ht="12.75" customHeight="1" thickBot="1">
      <c r="A35" s="427" t="s">
        <v>555</v>
      </c>
      <c r="B35" s="427" t="s">
        <v>540</v>
      </c>
      <c r="C35" s="428">
        <v>37883</v>
      </c>
      <c r="D35" s="429">
        <v>19473.43</v>
      </c>
      <c r="E35" s="429">
        <v>1053.15</v>
      </c>
      <c r="F35" s="428">
        <v>0</v>
      </c>
      <c r="G35" s="428">
        <v>0</v>
      </c>
      <c r="H35" s="428">
        <v>-11.36</v>
      </c>
      <c r="I35" s="428">
        <v>0</v>
      </c>
      <c r="J35" s="428">
        <v>0</v>
      </c>
      <c r="K35" s="428">
        <v>-11.36</v>
      </c>
      <c r="L35" s="428">
        <v>-11.36</v>
      </c>
    </row>
    <row r="36" spans="1:12" ht="12.75" customHeight="1" thickBot="1">
      <c r="A36" s="427" t="s">
        <v>556</v>
      </c>
      <c r="B36" s="427" t="s">
        <v>543</v>
      </c>
      <c r="C36" s="428">
        <v>16020</v>
      </c>
      <c r="D36" s="429">
        <v>7469.99</v>
      </c>
      <c r="E36" s="428">
        <v>102.53</v>
      </c>
      <c r="F36" s="429">
        <v>-7367.46</v>
      </c>
      <c r="G36" s="428">
        <v>0</v>
      </c>
      <c r="H36" s="428">
        <v>0</v>
      </c>
      <c r="I36" s="428">
        <v>0</v>
      </c>
      <c r="J36" s="428">
        <v>0</v>
      </c>
      <c r="K36" s="429">
        <v>-7367.46</v>
      </c>
      <c r="L36" s="428">
        <v>3.21</v>
      </c>
    </row>
    <row r="37" spans="1:12" ht="12.75" customHeight="1" thickBot="1">
      <c r="A37" s="427" t="s">
        <v>556</v>
      </c>
      <c r="B37" s="427" t="s">
        <v>540</v>
      </c>
      <c r="C37" s="428">
        <v>12395</v>
      </c>
      <c r="D37" s="429">
        <v>4410.5</v>
      </c>
      <c r="E37" s="428">
        <v>79.33</v>
      </c>
      <c r="F37" s="428">
        <v>0</v>
      </c>
      <c r="G37" s="428">
        <v>0</v>
      </c>
      <c r="H37" s="428">
        <v>2.48</v>
      </c>
      <c r="I37" s="428">
        <v>0</v>
      </c>
      <c r="J37" s="428">
        <v>0</v>
      </c>
      <c r="K37" s="428">
        <v>2.48</v>
      </c>
      <c r="L37" s="428">
        <v>2.48</v>
      </c>
    </row>
    <row r="38" spans="1:12" ht="12.75" customHeight="1" thickBot="1">
      <c r="A38" s="427" t="s">
        <v>557</v>
      </c>
      <c r="B38" s="427" t="s">
        <v>540</v>
      </c>
      <c r="C38" s="428">
        <v>10000</v>
      </c>
      <c r="D38" s="429">
        <v>2365</v>
      </c>
      <c r="E38" s="428">
        <v>319</v>
      </c>
      <c r="F38" s="428">
        <v>0</v>
      </c>
      <c r="G38" s="428">
        <v>0</v>
      </c>
      <c r="H38" s="428">
        <v>46</v>
      </c>
      <c r="I38" s="428">
        <v>0</v>
      </c>
      <c r="J38" s="428">
        <v>0</v>
      </c>
      <c r="K38" s="428">
        <v>46</v>
      </c>
      <c r="L38" s="428">
        <v>46</v>
      </c>
    </row>
    <row r="39" spans="1:12" ht="12.75" customHeight="1" thickBot="1">
      <c r="A39" s="427" t="s">
        <v>557</v>
      </c>
      <c r="B39" s="427" t="s">
        <v>543</v>
      </c>
      <c r="C39" s="428">
        <v>23916</v>
      </c>
      <c r="D39" s="429">
        <v>18599.6</v>
      </c>
      <c r="E39" s="428">
        <v>762.92</v>
      </c>
      <c r="F39" s="429">
        <v>-17836.68</v>
      </c>
      <c r="G39" s="428">
        <v>0</v>
      </c>
      <c r="H39" s="428">
        <v>0</v>
      </c>
      <c r="I39" s="428">
        <v>0</v>
      </c>
      <c r="J39" s="428">
        <v>0</v>
      </c>
      <c r="K39" s="429">
        <v>-17836.68</v>
      </c>
      <c r="L39" s="428">
        <v>110.01</v>
      </c>
    </row>
    <row r="40" spans="1:12" ht="12.75" customHeight="1" thickBot="1">
      <c r="A40" s="427" t="s">
        <v>558</v>
      </c>
      <c r="B40" s="427" t="s">
        <v>543</v>
      </c>
      <c r="C40" s="428">
        <v>1091</v>
      </c>
      <c r="D40" s="429">
        <v>2081.53</v>
      </c>
      <c r="E40" s="429">
        <v>1102.89</v>
      </c>
      <c r="F40" s="428">
        <v>-978.64</v>
      </c>
      <c r="G40" s="428">
        <v>0</v>
      </c>
      <c r="H40" s="428">
        <v>0</v>
      </c>
      <c r="I40" s="428">
        <v>0</v>
      </c>
      <c r="J40" s="428">
        <v>0</v>
      </c>
      <c r="K40" s="428">
        <v>-978.64</v>
      </c>
      <c r="L40" s="428">
        <v>22.8</v>
      </c>
    </row>
    <row r="41" spans="1:12" ht="12.75" customHeight="1" thickBot="1">
      <c r="A41" s="427" t="s">
        <v>558</v>
      </c>
      <c r="B41" s="427" t="s">
        <v>540</v>
      </c>
      <c r="C41" s="428">
        <v>85000</v>
      </c>
      <c r="D41" s="429">
        <v>91953.14</v>
      </c>
      <c r="E41" s="429">
        <v>85926.5</v>
      </c>
      <c r="F41" s="428">
        <v>0</v>
      </c>
      <c r="G41" s="428">
        <v>0</v>
      </c>
      <c r="H41" s="429">
        <v>1776.5</v>
      </c>
      <c r="I41" s="428">
        <v>0</v>
      </c>
      <c r="J41" s="428">
        <v>0</v>
      </c>
      <c r="K41" s="429">
        <v>1776.5</v>
      </c>
      <c r="L41" s="429">
        <v>1776.5</v>
      </c>
    </row>
    <row r="42" spans="1:12" ht="12.75" customHeight="1" thickBot="1">
      <c r="A42" s="424" t="s">
        <v>130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6"/>
    </row>
    <row r="43" spans="1:12" ht="12.75" customHeight="1" thickBot="1">
      <c r="A43" s="427" t="s">
        <v>559</v>
      </c>
      <c r="B43" s="427" t="s">
        <v>540</v>
      </c>
      <c r="C43" s="428">
        <v>20000</v>
      </c>
      <c r="D43" s="429">
        <v>3758.13</v>
      </c>
      <c r="E43" s="429">
        <v>4020</v>
      </c>
      <c r="F43" s="428">
        <v>0</v>
      </c>
      <c r="G43" s="428">
        <v>0</v>
      </c>
      <c r="H43" s="428">
        <v>0</v>
      </c>
      <c r="I43" s="428">
        <v>0</v>
      </c>
      <c r="J43" s="428">
        <v>0</v>
      </c>
      <c r="K43" s="428">
        <v>0</v>
      </c>
      <c r="L43" s="428">
        <v>0</v>
      </c>
    </row>
    <row r="44" spans="1:12" ht="12.75" customHeight="1" thickBot="1">
      <c r="A44" s="427" t="s">
        <v>560</v>
      </c>
      <c r="B44" s="427" t="s">
        <v>543</v>
      </c>
      <c r="C44" s="428">
        <v>42000</v>
      </c>
      <c r="D44" s="429">
        <v>4990.81</v>
      </c>
      <c r="E44" s="429">
        <v>12537</v>
      </c>
      <c r="F44" s="429">
        <v>7546.19</v>
      </c>
      <c r="G44" s="428">
        <v>0</v>
      </c>
      <c r="H44" s="428">
        <v>0</v>
      </c>
      <c r="I44" s="428">
        <v>0</v>
      </c>
      <c r="J44" s="428">
        <v>0</v>
      </c>
      <c r="K44" s="429">
        <v>7546.19</v>
      </c>
      <c r="L44" s="428">
        <v>0</v>
      </c>
    </row>
    <row r="45" spans="1:12" ht="12.75" customHeight="1" thickBot="1">
      <c r="A45" s="427" t="s">
        <v>560</v>
      </c>
      <c r="B45" s="427" t="s">
        <v>540</v>
      </c>
      <c r="C45" s="428">
        <v>20266</v>
      </c>
      <c r="D45" s="429">
        <v>4463.2</v>
      </c>
      <c r="E45" s="429">
        <v>6049.4</v>
      </c>
      <c r="F45" s="428">
        <v>0</v>
      </c>
      <c r="G45" s="428">
        <v>0</v>
      </c>
      <c r="H45" s="428">
        <v>0</v>
      </c>
      <c r="I45" s="428">
        <v>0</v>
      </c>
      <c r="J45" s="428">
        <v>0</v>
      </c>
      <c r="K45" s="428">
        <v>0</v>
      </c>
      <c r="L45" s="428">
        <v>0</v>
      </c>
    </row>
    <row r="46" spans="1:12" ht="12.75" customHeight="1" thickBot="1">
      <c r="A46" s="427" t="s">
        <v>561</v>
      </c>
      <c r="B46" s="427" t="s">
        <v>540</v>
      </c>
      <c r="C46" s="428">
        <v>23000</v>
      </c>
      <c r="D46" s="429">
        <v>5556.97</v>
      </c>
      <c r="E46" s="429">
        <v>6886.2</v>
      </c>
      <c r="F46" s="428">
        <v>0</v>
      </c>
      <c r="G46" s="428">
        <v>0</v>
      </c>
      <c r="H46" s="428">
        <v>0</v>
      </c>
      <c r="I46" s="428">
        <v>0</v>
      </c>
      <c r="J46" s="428">
        <v>0</v>
      </c>
      <c r="K46" s="428">
        <v>0</v>
      </c>
      <c r="L46" s="428">
        <v>0</v>
      </c>
    </row>
    <row r="47" spans="1:12" ht="12.75" customHeight="1" thickBot="1">
      <c r="A47" s="427" t="s">
        <v>561</v>
      </c>
      <c r="B47" s="427" t="s">
        <v>543</v>
      </c>
      <c r="C47" s="428">
        <v>42000</v>
      </c>
      <c r="D47" s="429">
        <v>4741.9</v>
      </c>
      <c r="E47" s="429">
        <v>12574.8</v>
      </c>
      <c r="F47" s="429">
        <v>7832.9</v>
      </c>
      <c r="G47" s="428">
        <v>0</v>
      </c>
      <c r="H47" s="428">
        <v>0</v>
      </c>
      <c r="I47" s="428">
        <v>0</v>
      </c>
      <c r="J47" s="428">
        <v>0</v>
      </c>
      <c r="K47" s="429">
        <v>7832.9</v>
      </c>
      <c r="L47" s="428">
        <v>0</v>
      </c>
    </row>
    <row r="48" spans="1:12" ht="12.75" customHeight="1" thickBot="1">
      <c r="A48" s="427" t="s">
        <v>562</v>
      </c>
      <c r="B48" s="427" t="s">
        <v>543</v>
      </c>
      <c r="C48" s="428">
        <v>42000</v>
      </c>
      <c r="D48" s="429">
        <v>4762.78</v>
      </c>
      <c r="E48" s="429">
        <v>12537</v>
      </c>
      <c r="F48" s="429">
        <v>7774.22</v>
      </c>
      <c r="G48" s="428">
        <v>0</v>
      </c>
      <c r="H48" s="428">
        <v>0</v>
      </c>
      <c r="I48" s="428">
        <v>0</v>
      </c>
      <c r="J48" s="428">
        <v>0</v>
      </c>
      <c r="K48" s="429">
        <v>7774.22</v>
      </c>
      <c r="L48" s="428">
        <v>0</v>
      </c>
    </row>
    <row r="49" spans="1:12" ht="12.75" customHeight="1" thickBot="1">
      <c r="A49" s="427" t="s">
        <v>562</v>
      </c>
      <c r="B49" s="427" t="s">
        <v>540</v>
      </c>
      <c r="C49" s="428">
        <v>61000</v>
      </c>
      <c r="D49" s="429">
        <v>14543.06</v>
      </c>
      <c r="E49" s="429">
        <v>18208.5</v>
      </c>
      <c r="F49" s="428">
        <v>0</v>
      </c>
      <c r="G49" s="428">
        <v>0</v>
      </c>
      <c r="H49" s="428">
        <v>0</v>
      </c>
      <c r="I49" s="428">
        <v>0</v>
      </c>
      <c r="J49" s="428">
        <v>0</v>
      </c>
      <c r="K49" s="428">
        <v>0</v>
      </c>
      <c r="L49" s="428">
        <v>0</v>
      </c>
    </row>
    <row r="50" spans="1:12" ht="12.75" customHeight="1" thickBot="1">
      <c r="A50" s="427" t="s">
        <v>563</v>
      </c>
      <c r="B50" s="427" t="s">
        <v>543</v>
      </c>
      <c r="C50" s="428">
        <v>57000</v>
      </c>
      <c r="D50" s="429">
        <v>9046.13</v>
      </c>
      <c r="E50" s="429">
        <v>22572</v>
      </c>
      <c r="F50" s="429">
        <v>13525.87</v>
      </c>
      <c r="G50" s="428">
        <v>0</v>
      </c>
      <c r="H50" s="428">
        <v>0</v>
      </c>
      <c r="I50" s="428">
        <v>0</v>
      </c>
      <c r="J50" s="428">
        <v>0</v>
      </c>
      <c r="K50" s="429">
        <v>13525.87</v>
      </c>
      <c r="L50" s="428">
        <v>0</v>
      </c>
    </row>
    <row r="51" spans="1:12" ht="12.75" customHeight="1" thickBot="1">
      <c r="A51" s="427" t="s">
        <v>563</v>
      </c>
      <c r="B51" s="427" t="s">
        <v>540</v>
      </c>
      <c r="C51" s="428">
        <v>5000</v>
      </c>
      <c r="D51" s="429">
        <v>1574.56</v>
      </c>
      <c r="E51" s="429">
        <v>1980</v>
      </c>
      <c r="F51" s="428">
        <v>0</v>
      </c>
      <c r="G51" s="428">
        <v>0</v>
      </c>
      <c r="H51" s="428">
        <v>0</v>
      </c>
      <c r="I51" s="428">
        <v>0</v>
      </c>
      <c r="J51" s="428">
        <v>0</v>
      </c>
      <c r="K51" s="428">
        <v>0</v>
      </c>
      <c r="L51" s="428">
        <v>0</v>
      </c>
    </row>
    <row r="52" spans="1:12" ht="12.75" customHeight="1" thickBot="1">
      <c r="A52" s="427" t="s">
        <v>564</v>
      </c>
      <c r="B52" s="427" t="s">
        <v>540</v>
      </c>
      <c r="C52" s="428">
        <v>145296</v>
      </c>
      <c r="D52" s="429">
        <v>52411.09</v>
      </c>
      <c r="E52" s="429">
        <v>71195.04</v>
      </c>
      <c r="F52" s="428">
        <v>0</v>
      </c>
      <c r="G52" s="428">
        <v>0</v>
      </c>
      <c r="H52" s="428">
        <v>0</v>
      </c>
      <c r="I52" s="428">
        <v>0</v>
      </c>
      <c r="J52" s="428">
        <v>0</v>
      </c>
      <c r="K52" s="428">
        <v>0</v>
      </c>
      <c r="L52" s="428">
        <v>0</v>
      </c>
    </row>
    <row r="53" spans="1:12" ht="12.75" customHeight="1" thickBot="1">
      <c r="A53" s="427" t="s">
        <v>564</v>
      </c>
      <c r="B53" s="427" t="s">
        <v>543</v>
      </c>
      <c r="C53" s="428">
        <v>60000</v>
      </c>
      <c r="D53" s="429">
        <v>15537.04</v>
      </c>
      <c r="E53" s="429">
        <v>29400</v>
      </c>
      <c r="F53" s="429">
        <v>13862.96</v>
      </c>
      <c r="G53" s="428">
        <v>0</v>
      </c>
      <c r="H53" s="428">
        <v>0</v>
      </c>
      <c r="I53" s="428">
        <v>0</v>
      </c>
      <c r="J53" s="428">
        <v>0</v>
      </c>
      <c r="K53" s="429">
        <v>13862.96</v>
      </c>
      <c r="L53" s="428">
        <v>0</v>
      </c>
    </row>
    <row r="54" spans="1:12" ht="12.75" customHeight="1" thickBot="1">
      <c r="A54" s="427" t="s">
        <v>565</v>
      </c>
      <c r="B54" s="427" t="s">
        <v>543</v>
      </c>
      <c r="C54" s="428">
        <v>42500</v>
      </c>
      <c r="D54" s="429">
        <v>8650.36</v>
      </c>
      <c r="E54" s="429">
        <v>21037.5</v>
      </c>
      <c r="F54" s="429">
        <v>12387.14</v>
      </c>
      <c r="G54" s="428">
        <v>0</v>
      </c>
      <c r="H54" s="428">
        <v>0</v>
      </c>
      <c r="I54" s="428">
        <v>0</v>
      </c>
      <c r="J54" s="428">
        <v>0</v>
      </c>
      <c r="K54" s="429">
        <v>12387.14</v>
      </c>
      <c r="L54" s="428">
        <v>0</v>
      </c>
    </row>
    <row r="55" spans="1:12" ht="12.75" customHeight="1" thickBot="1">
      <c r="A55" s="427" t="s">
        <v>565</v>
      </c>
      <c r="B55" s="427" t="s">
        <v>540</v>
      </c>
      <c r="C55" s="428">
        <v>324348</v>
      </c>
      <c r="D55" s="429">
        <v>112161.94</v>
      </c>
      <c r="E55" s="429">
        <v>160552.26</v>
      </c>
      <c r="F55" s="428">
        <v>0</v>
      </c>
      <c r="G55" s="428">
        <v>0</v>
      </c>
      <c r="H55" s="428">
        <v>0</v>
      </c>
      <c r="I55" s="428">
        <v>0</v>
      </c>
      <c r="J55" s="428">
        <v>0</v>
      </c>
      <c r="K55" s="428">
        <v>0</v>
      </c>
      <c r="L55" s="428">
        <v>0</v>
      </c>
    </row>
    <row r="56" spans="1:12" ht="12.75" customHeight="1" thickBot="1">
      <c r="A56" s="427" t="s">
        <v>566</v>
      </c>
      <c r="B56" s="427" t="s">
        <v>540</v>
      </c>
      <c r="C56" s="428">
        <v>64000</v>
      </c>
      <c r="D56" s="429">
        <v>22107.52</v>
      </c>
      <c r="E56" s="429">
        <v>31552</v>
      </c>
      <c r="F56" s="428">
        <v>0</v>
      </c>
      <c r="G56" s="428">
        <v>0</v>
      </c>
      <c r="H56" s="428">
        <v>0</v>
      </c>
      <c r="I56" s="428">
        <v>0</v>
      </c>
      <c r="J56" s="428">
        <v>0</v>
      </c>
      <c r="K56" s="428">
        <v>0</v>
      </c>
      <c r="L56" s="428">
        <v>0</v>
      </c>
    </row>
    <row r="57" spans="1:12" ht="12.75" customHeight="1" thickBot="1">
      <c r="A57" s="427" t="s">
        <v>567</v>
      </c>
      <c r="B57" s="427" t="s">
        <v>540</v>
      </c>
      <c r="C57" s="428">
        <v>99609</v>
      </c>
      <c r="D57" s="429">
        <v>47751.02</v>
      </c>
      <c r="E57" s="429">
        <v>58858.96</v>
      </c>
      <c r="F57" s="428">
        <v>0</v>
      </c>
      <c r="G57" s="428">
        <v>0</v>
      </c>
      <c r="H57" s="428">
        <v>229.1</v>
      </c>
      <c r="I57" s="428">
        <v>0</v>
      </c>
      <c r="J57" s="428">
        <v>0</v>
      </c>
      <c r="K57" s="428">
        <v>229.1</v>
      </c>
      <c r="L57" s="428">
        <v>229.1</v>
      </c>
    </row>
    <row r="58" spans="1:12" ht="12.75" customHeight="1" thickBot="1">
      <c r="A58" s="427" t="s">
        <v>568</v>
      </c>
      <c r="B58" s="427" t="s">
        <v>540</v>
      </c>
      <c r="C58" s="428">
        <v>144000</v>
      </c>
      <c r="D58" s="429">
        <v>82551.59</v>
      </c>
      <c r="E58" s="429">
        <v>98784</v>
      </c>
      <c r="F58" s="428">
        <v>0</v>
      </c>
      <c r="G58" s="428">
        <v>0</v>
      </c>
      <c r="H58" s="428">
        <v>0</v>
      </c>
      <c r="I58" s="428">
        <v>0</v>
      </c>
      <c r="J58" s="428">
        <v>0</v>
      </c>
      <c r="K58" s="428">
        <v>0</v>
      </c>
      <c r="L58" s="428">
        <v>0</v>
      </c>
    </row>
    <row r="59" spans="1:12" ht="12.75" customHeight="1" thickBot="1">
      <c r="A59" s="427" t="s">
        <v>569</v>
      </c>
      <c r="B59" s="427" t="s">
        <v>540</v>
      </c>
      <c r="C59" s="428">
        <v>20000</v>
      </c>
      <c r="D59" s="429">
        <v>14271.42</v>
      </c>
      <c r="E59" s="429">
        <v>15664</v>
      </c>
      <c r="F59" s="428">
        <v>0</v>
      </c>
      <c r="G59" s="428">
        <v>0</v>
      </c>
      <c r="H59" s="428">
        <v>16</v>
      </c>
      <c r="I59" s="428">
        <v>0</v>
      </c>
      <c r="J59" s="428">
        <v>0</v>
      </c>
      <c r="K59" s="428">
        <v>16</v>
      </c>
      <c r="L59" s="428">
        <v>16</v>
      </c>
    </row>
    <row r="60" spans="1:12" ht="12.75" customHeight="1" thickBot="1">
      <c r="A60" s="427" t="s">
        <v>570</v>
      </c>
      <c r="B60" s="427" t="s">
        <v>543</v>
      </c>
      <c r="C60" s="428">
        <v>21800</v>
      </c>
      <c r="D60" s="429">
        <v>19401.58</v>
      </c>
      <c r="E60" s="429">
        <v>19129.5</v>
      </c>
      <c r="F60" s="428">
        <v>-272.08</v>
      </c>
      <c r="G60" s="428">
        <v>0</v>
      </c>
      <c r="H60" s="428">
        <v>0</v>
      </c>
      <c r="I60" s="428">
        <v>0</v>
      </c>
      <c r="J60" s="428">
        <v>0</v>
      </c>
      <c r="K60" s="428">
        <v>-272.08</v>
      </c>
      <c r="L60" s="428">
        <v>98.1</v>
      </c>
    </row>
    <row r="61" spans="1:12" ht="12.75" customHeight="1" thickBot="1">
      <c r="A61" s="427" t="s">
        <v>570</v>
      </c>
      <c r="B61" s="427" t="s">
        <v>540</v>
      </c>
      <c r="C61" s="428">
        <v>12000</v>
      </c>
      <c r="D61" s="429">
        <v>9707.33</v>
      </c>
      <c r="E61" s="429">
        <v>10530</v>
      </c>
      <c r="F61" s="428">
        <v>0</v>
      </c>
      <c r="G61" s="428">
        <v>0</v>
      </c>
      <c r="H61" s="428">
        <v>54</v>
      </c>
      <c r="I61" s="428">
        <v>0</v>
      </c>
      <c r="J61" s="428">
        <v>0</v>
      </c>
      <c r="K61" s="428">
        <v>54</v>
      </c>
      <c r="L61" s="428">
        <v>54</v>
      </c>
    </row>
    <row r="62" spans="1:12" ht="12.75" customHeight="1" thickBot="1">
      <c r="A62" s="427" t="s">
        <v>571</v>
      </c>
      <c r="B62" s="427" t="s">
        <v>543</v>
      </c>
      <c r="C62" s="428">
        <v>182242</v>
      </c>
      <c r="D62" s="429">
        <v>173357.02</v>
      </c>
      <c r="E62" s="429">
        <v>176501.38</v>
      </c>
      <c r="F62" s="429">
        <v>3144.36</v>
      </c>
      <c r="G62" s="428">
        <v>0</v>
      </c>
      <c r="H62" s="428">
        <v>0</v>
      </c>
      <c r="I62" s="428">
        <v>0</v>
      </c>
      <c r="J62" s="428">
        <v>0</v>
      </c>
      <c r="K62" s="429">
        <v>3144.36</v>
      </c>
      <c r="L62" s="428">
        <v>-273.36</v>
      </c>
    </row>
    <row r="63" spans="1:12" ht="12.75" customHeight="1" thickBot="1">
      <c r="A63" s="430" t="s">
        <v>572</v>
      </c>
      <c r="B63" s="430">
        <v>46</v>
      </c>
      <c r="C63" s="427"/>
      <c r="D63" s="431">
        <v>1138368.22</v>
      </c>
      <c r="E63" s="431">
        <v>966255.8</v>
      </c>
      <c r="F63" s="431">
        <v>-37607.08</v>
      </c>
      <c r="G63" s="432">
        <v>0</v>
      </c>
      <c r="H63" s="432">
        <v>258.13</v>
      </c>
      <c r="I63" s="432">
        <v>0</v>
      </c>
      <c r="J63" s="432">
        <v>0</v>
      </c>
      <c r="K63" s="431">
        <v>-37348.95</v>
      </c>
      <c r="L63" s="432">
        <v>-15.04</v>
      </c>
    </row>
    <row r="64" spans="1:12" ht="12.75" customHeight="1" thickBot="1">
      <c r="A64" s="427" t="s">
        <v>541</v>
      </c>
      <c r="B64" s="427" t="s">
        <v>540</v>
      </c>
      <c r="C64" s="428">
        <v>28971</v>
      </c>
      <c r="D64" s="429">
        <v>49302.12</v>
      </c>
      <c r="E64" s="429">
        <v>6066.53</v>
      </c>
      <c r="F64" s="428">
        <v>0</v>
      </c>
      <c r="G64" s="428">
        <v>0</v>
      </c>
      <c r="H64" s="429">
        <v>-1544.15</v>
      </c>
      <c r="I64" s="428">
        <v>0</v>
      </c>
      <c r="J64" s="428">
        <v>0</v>
      </c>
      <c r="K64" s="429">
        <v>-1544.15</v>
      </c>
      <c r="L64" s="428">
        <v>-990.81</v>
      </c>
    </row>
    <row r="65" spans="1:12" ht="12.75" customHeight="1" thickBot="1">
      <c r="A65" s="427" t="s">
        <v>542</v>
      </c>
      <c r="B65" s="427" t="s">
        <v>540</v>
      </c>
      <c r="C65" s="428">
        <v>41540</v>
      </c>
      <c r="D65" s="429">
        <v>60663.12</v>
      </c>
      <c r="E65" s="429">
        <v>4428.16</v>
      </c>
      <c r="F65" s="428">
        <v>0</v>
      </c>
      <c r="G65" s="428">
        <v>0</v>
      </c>
      <c r="H65" s="428">
        <v>569.09</v>
      </c>
      <c r="I65" s="428">
        <v>0</v>
      </c>
      <c r="J65" s="428">
        <v>0</v>
      </c>
      <c r="K65" s="428">
        <v>569.09</v>
      </c>
      <c r="L65" s="428">
        <v>623.1</v>
      </c>
    </row>
    <row r="66" spans="1:12" ht="12.75" customHeight="1" thickBot="1">
      <c r="A66" s="427" t="s">
        <v>542</v>
      </c>
      <c r="B66" s="427" t="s">
        <v>543</v>
      </c>
      <c r="C66" s="428">
        <v>7815</v>
      </c>
      <c r="D66" s="429">
        <v>6394.47</v>
      </c>
      <c r="E66" s="428">
        <v>833.08</v>
      </c>
      <c r="F66" s="429">
        <v>-5561.39</v>
      </c>
      <c r="G66" s="428">
        <v>0</v>
      </c>
      <c r="H66" s="428">
        <v>0</v>
      </c>
      <c r="I66" s="428">
        <v>0</v>
      </c>
      <c r="J66" s="428">
        <v>0</v>
      </c>
      <c r="K66" s="429">
        <v>-5561.39</v>
      </c>
      <c r="L66" s="428">
        <v>117.23</v>
      </c>
    </row>
    <row r="67" spans="1:12" ht="12.75" customHeight="1" thickBot="1">
      <c r="A67" s="427" t="s">
        <v>544</v>
      </c>
      <c r="B67" s="427" t="s">
        <v>540</v>
      </c>
      <c r="C67" s="428">
        <v>15723</v>
      </c>
      <c r="D67" s="429">
        <v>24016.8</v>
      </c>
      <c r="E67" s="429">
        <v>3852.14</v>
      </c>
      <c r="F67" s="428">
        <v>0</v>
      </c>
      <c r="G67" s="428">
        <v>0</v>
      </c>
      <c r="H67" s="428">
        <v>-424.52</v>
      </c>
      <c r="I67" s="428">
        <v>0</v>
      </c>
      <c r="J67" s="428">
        <v>0</v>
      </c>
      <c r="K67" s="428">
        <v>-424.52</v>
      </c>
      <c r="L67" s="428">
        <v>0</v>
      </c>
    </row>
    <row r="68" spans="1:12" ht="12.75" customHeight="1" thickBot="1">
      <c r="A68" s="427" t="s">
        <v>545</v>
      </c>
      <c r="B68" s="427" t="s">
        <v>543</v>
      </c>
      <c r="C68" s="428">
        <v>1708</v>
      </c>
      <c r="D68" s="429">
        <v>1587.8</v>
      </c>
      <c r="E68" s="428">
        <v>221.02</v>
      </c>
      <c r="F68" s="429">
        <v>-1366.78</v>
      </c>
      <c r="G68" s="428">
        <v>0</v>
      </c>
      <c r="H68" s="428">
        <v>0</v>
      </c>
      <c r="I68" s="428">
        <v>0</v>
      </c>
      <c r="J68" s="428">
        <v>0</v>
      </c>
      <c r="K68" s="429">
        <v>-1366.78</v>
      </c>
      <c r="L68" s="428">
        <v>0.69</v>
      </c>
    </row>
    <row r="69" spans="1:12" ht="12.75" customHeight="1" thickBot="1">
      <c r="A69" s="427" t="s">
        <v>545</v>
      </c>
      <c r="B69" s="427" t="s">
        <v>540</v>
      </c>
      <c r="C69" s="428">
        <v>30499</v>
      </c>
      <c r="D69" s="429">
        <v>46768.75</v>
      </c>
      <c r="E69" s="429">
        <v>3946.57</v>
      </c>
      <c r="F69" s="428">
        <v>0</v>
      </c>
      <c r="G69" s="428">
        <v>0</v>
      </c>
      <c r="H69" s="428">
        <v>6.1</v>
      </c>
      <c r="I69" s="428">
        <v>0</v>
      </c>
      <c r="J69" s="428">
        <v>0</v>
      </c>
      <c r="K69" s="428">
        <v>6.1</v>
      </c>
      <c r="L69" s="428">
        <v>12.2</v>
      </c>
    </row>
    <row r="70" spans="1:12" ht="12.75" customHeight="1" thickBot="1">
      <c r="A70" s="427" t="s">
        <v>546</v>
      </c>
      <c r="B70" s="427" t="s">
        <v>543</v>
      </c>
      <c r="C70" s="428">
        <v>1000</v>
      </c>
      <c r="D70" s="429">
        <v>1055.25</v>
      </c>
      <c r="E70" s="428">
        <v>322.6</v>
      </c>
      <c r="F70" s="428">
        <v>-732.65</v>
      </c>
      <c r="G70" s="428">
        <v>0</v>
      </c>
      <c r="H70" s="428">
        <v>0</v>
      </c>
      <c r="I70" s="428">
        <v>0</v>
      </c>
      <c r="J70" s="428">
        <v>0</v>
      </c>
      <c r="K70" s="428">
        <v>-732.65</v>
      </c>
      <c r="L70" s="428">
        <v>-52.1</v>
      </c>
    </row>
    <row r="71" spans="1:12" ht="12.75" customHeight="1" thickBot="1">
      <c r="A71" s="427" t="s">
        <v>546</v>
      </c>
      <c r="B71" s="427" t="s">
        <v>540</v>
      </c>
      <c r="C71" s="428">
        <v>17198</v>
      </c>
      <c r="D71" s="429">
        <v>28692.21</v>
      </c>
      <c r="E71" s="429">
        <v>5548.07</v>
      </c>
      <c r="F71" s="428">
        <v>0</v>
      </c>
      <c r="G71" s="428">
        <v>0</v>
      </c>
      <c r="H71" s="429">
        <v>-1957.14</v>
      </c>
      <c r="I71" s="428">
        <v>0</v>
      </c>
      <c r="J71" s="428">
        <v>0</v>
      </c>
      <c r="K71" s="429">
        <v>-1957.14</v>
      </c>
      <c r="L71" s="428">
        <v>-896.02</v>
      </c>
    </row>
    <row r="72" spans="1:12" ht="12.75" customHeight="1" thickBot="1">
      <c r="A72" s="427" t="s">
        <v>547</v>
      </c>
      <c r="B72" s="427" t="s">
        <v>540</v>
      </c>
      <c r="C72" s="428">
        <v>10000</v>
      </c>
      <c r="D72" s="429">
        <v>7780</v>
      </c>
      <c r="E72" s="429">
        <v>2104</v>
      </c>
      <c r="F72" s="428">
        <v>0</v>
      </c>
      <c r="G72" s="428">
        <v>0</v>
      </c>
      <c r="H72" s="428">
        <v>-146</v>
      </c>
      <c r="I72" s="428">
        <v>0</v>
      </c>
      <c r="J72" s="428">
        <v>0</v>
      </c>
      <c r="K72" s="428">
        <v>-146</v>
      </c>
      <c r="L72" s="428">
        <v>-11</v>
      </c>
    </row>
    <row r="73" spans="1:12" ht="12.75" customHeight="1" thickBot="1">
      <c r="A73" s="427" t="s">
        <v>547</v>
      </c>
      <c r="B73" s="427" t="s">
        <v>543</v>
      </c>
      <c r="C73" s="428">
        <v>14511</v>
      </c>
      <c r="D73" s="429">
        <v>13684.76</v>
      </c>
      <c r="E73" s="429">
        <v>3053.11</v>
      </c>
      <c r="F73" s="429">
        <v>-10631.65</v>
      </c>
      <c r="G73" s="428">
        <v>0</v>
      </c>
      <c r="H73" s="428">
        <v>0</v>
      </c>
      <c r="I73" s="428">
        <v>0</v>
      </c>
      <c r="J73" s="428">
        <v>0</v>
      </c>
      <c r="K73" s="429">
        <v>-10631.65</v>
      </c>
      <c r="L73" s="428">
        <v>-15.97</v>
      </c>
    </row>
    <row r="74" spans="1:12" ht="12.75" customHeight="1" thickBot="1">
      <c r="A74" s="427" t="s">
        <v>548</v>
      </c>
      <c r="B74" s="427" t="s">
        <v>543</v>
      </c>
      <c r="C74" s="428">
        <v>1000</v>
      </c>
      <c r="D74" s="429">
        <v>1618.05</v>
      </c>
      <c r="E74" s="428">
        <v>344.7</v>
      </c>
      <c r="F74" s="429">
        <v>-1273.35</v>
      </c>
      <c r="G74" s="428">
        <v>0</v>
      </c>
      <c r="H74" s="428">
        <v>0</v>
      </c>
      <c r="I74" s="428">
        <v>0</v>
      </c>
      <c r="J74" s="428">
        <v>0</v>
      </c>
      <c r="K74" s="429">
        <v>-1273.35</v>
      </c>
      <c r="L74" s="428">
        <v>-16</v>
      </c>
    </row>
    <row r="75" spans="1:12" ht="12.75" customHeight="1" thickBot="1">
      <c r="A75" s="427" t="s">
        <v>548</v>
      </c>
      <c r="B75" s="427" t="s">
        <v>540</v>
      </c>
      <c r="C75" s="428">
        <v>40723</v>
      </c>
      <c r="D75" s="429">
        <v>31540.41</v>
      </c>
      <c r="E75" s="429">
        <v>14037.22</v>
      </c>
      <c r="F75" s="428">
        <v>0</v>
      </c>
      <c r="G75" s="428">
        <v>0</v>
      </c>
      <c r="H75" s="428">
        <v>-651.57</v>
      </c>
      <c r="I75" s="428">
        <v>0</v>
      </c>
      <c r="J75" s="428">
        <v>0</v>
      </c>
      <c r="K75" s="428">
        <v>-651.57</v>
      </c>
      <c r="L75" s="428">
        <v>-651.57</v>
      </c>
    </row>
    <row r="76" spans="1:12" ht="12.75" customHeight="1" thickBot="1">
      <c r="A76" s="427" t="s">
        <v>549</v>
      </c>
      <c r="B76" s="427" t="s">
        <v>543</v>
      </c>
      <c r="C76" s="428">
        <v>5258</v>
      </c>
      <c r="D76" s="429">
        <v>4586.95</v>
      </c>
      <c r="E76" s="429">
        <v>1009.54</v>
      </c>
      <c r="F76" s="429">
        <v>-3577.41</v>
      </c>
      <c r="G76" s="428">
        <v>0</v>
      </c>
      <c r="H76" s="428">
        <v>0</v>
      </c>
      <c r="I76" s="428">
        <v>0</v>
      </c>
      <c r="J76" s="428">
        <v>0</v>
      </c>
      <c r="K76" s="429">
        <v>-3577.41</v>
      </c>
      <c r="L76" s="428">
        <v>-84.12</v>
      </c>
    </row>
    <row r="77" spans="1:12" ht="12.75" customHeight="1" thickBot="1">
      <c r="A77" s="427" t="s">
        <v>549</v>
      </c>
      <c r="B77" s="427" t="s">
        <v>540</v>
      </c>
      <c r="C77" s="428">
        <v>13000</v>
      </c>
      <c r="D77" s="429">
        <v>11744</v>
      </c>
      <c r="E77" s="429">
        <v>2496</v>
      </c>
      <c r="F77" s="428">
        <v>0</v>
      </c>
      <c r="G77" s="428">
        <v>0</v>
      </c>
      <c r="H77" s="428">
        <v>-123.5</v>
      </c>
      <c r="I77" s="428">
        <v>0</v>
      </c>
      <c r="J77" s="428">
        <v>0</v>
      </c>
      <c r="K77" s="428">
        <v>-123.5</v>
      </c>
      <c r="L77" s="428">
        <v>-208</v>
      </c>
    </row>
    <row r="78" spans="1:12" ht="12.75" customHeight="1" thickBot="1">
      <c r="A78" s="427" t="s">
        <v>550</v>
      </c>
      <c r="B78" s="427" t="s">
        <v>543</v>
      </c>
      <c r="C78" s="428">
        <v>2000</v>
      </c>
      <c r="D78" s="429">
        <v>1407</v>
      </c>
      <c r="E78" s="428">
        <v>0</v>
      </c>
      <c r="F78" s="429">
        <v>-1407</v>
      </c>
      <c r="G78" s="428">
        <v>0</v>
      </c>
      <c r="H78" s="428">
        <v>0</v>
      </c>
      <c r="I78" s="428">
        <v>0</v>
      </c>
      <c r="J78" s="428">
        <v>0</v>
      </c>
      <c r="K78" s="429">
        <v>-1407</v>
      </c>
      <c r="L78" s="428">
        <v>0</v>
      </c>
    </row>
    <row r="79" spans="1:12" ht="12.75" customHeight="1" thickBot="1">
      <c r="A79" s="427" t="s">
        <v>551</v>
      </c>
      <c r="B79" s="427" t="s">
        <v>543</v>
      </c>
      <c r="C79" s="428">
        <v>10519</v>
      </c>
      <c r="D79" s="429">
        <v>32854.92</v>
      </c>
      <c r="E79" s="429">
        <v>6031.59</v>
      </c>
      <c r="F79" s="429">
        <v>-26823.33</v>
      </c>
      <c r="G79" s="428">
        <v>0</v>
      </c>
      <c r="H79" s="428">
        <v>0</v>
      </c>
      <c r="I79" s="428">
        <v>0</v>
      </c>
      <c r="J79" s="428">
        <v>0</v>
      </c>
      <c r="K79" s="429">
        <v>-26823.33</v>
      </c>
      <c r="L79" s="428">
        <v>0</v>
      </c>
    </row>
    <row r="80" spans="1:12" ht="12.75" customHeight="1" thickBot="1">
      <c r="A80" s="427" t="s">
        <v>552</v>
      </c>
      <c r="B80" s="427" t="s">
        <v>540</v>
      </c>
      <c r="C80" s="428">
        <v>2000</v>
      </c>
      <c r="D80" s="429">
        <v>2579.12</v>
      </c>
      <c r="E80" s="429">
        <v>2249.6</v>
      </c>
      <c r="F80" s="428">
        <v>0</v>
      </c>
      <c r="G80" s="428">
        <v>0</v>
      </c>
      <c r="H80" s="428">
        <v>295</v>
      </c>
      <c r="I80" s="428">
        <v>0</v>
      </c>
      <c r="J80" s="428">
        <v>0</v>
      </c>
      <c r="K80" s="428">
        <v>295</v>
      </c>
      <c r="L80" s="428">
        <v>0</v>
      </c>
    </row>
    <row r="81" spans="1:12" ht="12.75" customHeight="1" thickBot="1">
      <c r="A81" s="427" t="s">
        <v>553</v>
      </c>
      <c r="B81" s="427" t="s">
        <v>540</v>
      </c>
      <c r="C81" s="428">
        <v>1714</v>
      </c>
      <c r="D81" s="429">
        <v>1776.06</v>
      </c>
      <c r="E81" s="429">
        <v>1300.75</v>
      </c>
      <c r="F81" s="428">
        <v>0</v>
      </c>
      <c r="G81" s="428">
        <v>0</v>
      </c>
      <c r="H81" s="428">
        <v>392.33</v>
      </c>
      <c r="I81" s="428">
        <v>0</v>
      </c>
      <c r="J81" s="428">
        <v>0</v>
      </c>
      <c r="K81" s="428">
        <v>392.33</v>
      </c>
      <c r="L81" s="428">
        <v>392.33</v>
      </c>
    </row>
    <row r="82" spans="1:12" ht="12.75" customHeight="1" thickBot="1">
      <c r="A82" s="427" t="s">
        <v>554</v>
      </c>
      <c r="B82" s="427" t="s">
        <v>543</v>
      </c>
      <c r="C82" s="428">
        <v>21</v>
      </c>
      <c r="D82" s="429">
        <v>52617.79</v>
      </c>
      <c r="E82" s="429">
        <v>26715.22</v>
      </c>
      <c r="F82" s="429">
        <v>-25902.57</v>
      </c>
      <c r="G82" s="428">
        <v>0</v>
      </c>
      <c r="H82" s="428">
        <v>0</v>
      </c>
      <c r="I82" s="428">
        <v>0</v>
      </c>
      <c r="J82" s="428">
        <v>0</v>
      </c>
      <c r="K82" s="429">
        <v>-25902.57</v>
      </c>
      <c r="L82" s="428">
        <v>0</v>
      </c>
    </row>
    <row r="83" spans="1:12" ht="12.75" customHeight="1" thickBot="1">
      <c r="A83" s="427" t="s">
        <v>555</v>
      </c>
      <c r="B83" s="427" t="s">
        <v>540</v>
      </c>
      <c r="C83" s="428">
        <v>37883</v>
      </c>
      <c r="D83" s="429">
        <v>19473.43</v>
      </c>
      <c r="E83" s="429">
        <v>1053.15</v>
      </c>
      <c r="F83" s="428">
        <v>0</v>
      </c>
      <c r="G83" s="428">
        <v>0</v>
      </c>
      <c r="H83" s="428">
        <v>-11.36</v>
      </c>
      <c r="I83" s="428">
        <v>0</v>
      </c>
      <c r="J83" s="428">
        <v>0</v>
      </c>
      <c r="K83" s="428">
        <v>-11.36</v>
      </c>
      <c r="L83" s="428">
        <v>0</v>
      </c>
    </row>
    <row r="84" spans="1:12" ht="12.75" customHeight="1" thickBot="1">
      <c r="A84" s="427" t="s">
        <v>556</v>
      </c>
      <c r="B84" s="427" t="s">
        <v>543</v>
      </c>
      <c r="C84" s="428">
        <v>16020</v>
      </c>
      <c r="D84" s="429">
        <v>7469.99</v>
      </c>
      <c r="E84" s="428">
        <v>104.13</v>
      </c>
      <c r="F84" s="429">
        <v>-7365.86</v>
      </c>
      <c r="G84" s="428">
        <v>0</v>
      </c>
      <c r="H84" s="428">
        <v>0</v>
      </c>
      <c r="I84" s="428">
        <v>0</v>
      </c>
      <c r="J84" s="428">
        <v>0</v>
      </c>
      <c r="K84" s="429">
        <v>-7365.86</v>
      </c>
      <c r="L84" s="428">
        <v>1.6</v>
      </c>
    </row>
    <row r="85" spans="1:12" ht="12.75" customHeight="1" thickBot="1">
      <c r="A85" s="427" t="s">
        <v>556</v>
      </c>
      <c r="B85" s="427" t="s">
        <v>540</v>
      </c>
      <c r="C85" s="428">
        <v>12395</v>
      </c>
      <c r="D85" s="429">
        <v>4410.5</v>
      </c>
      <c r="E85" s="428">
        <v>80.57</v>
      </c>
      <c r="F85" s="428">
        <v>0</v>
      </c>
      <c r="G85" s="428">
        <v>0</v>
      </c>
      <c r="H85" s="428">
        <v>3.72</v>
      </c>
      <c r="I85" s="428">
        <v>0</v>
      </c>
      <c r="J85" s="428">
        <v>0</v>
      </c>
      <c r="K85" s="428">
        <v>3.72</v>
      </c>
      <c r="L85" s="428">
        <v>1.24</v>
      </c>
    </row>
    <row r="86" spans="1:12" ht="12.75" customHeight="1" thickBot="1">
      <c r="A86" s="427" t="s">
        <v>557</v>
      </c>
      <c r="B86" s="427" t="s">
        <v>540</v>
      </c>
      <c r="C86" s="428">
        <v>10000</v>
      </c>
      <c r="D86" s="429">
        <v>2365</v>
      </c>
      <c r="E86" s="428">
        <v>329</v>
      </c>
      <c r="F86" s="428">
        <v>0</v>
      </c>
      <c r="G86" s="428">
        <v>0</v>
      </c>
      <c r="H86" s="428">
        <v>56</v>
      </c>
      <c r="I86" s="428">
        <v>0</v>
      </c>
      <c r="J86" s="428">
        <v>0</v>
      </c>
      <c r="K86" s="428">
        <v>56</v>
      </c>
      <c r="L86" s="428">
        <v>10</v>
      </c>
    </row>
    <row r="87" spans="1:12" ht="12.75" customHeight="1" thickBot="1">
      <c r="A87" s="427" t="s">
        <v>557</v>
      </c>
      <c r="B87" s="427" t="s">
        <v>543</v>
      </c>
      <c r="C87" s="428">
        <v>23916</v>
      </c>
      <c r="D87" s="429">
        <v>18599.6</v>
      </c>
      <c r="E87" s="428">
        <v>786.84</v>
      </c>
      <c r="F87" s="429">
        <v>-17812.76</v>
      </c>
      <c r="G87" s="428">
        <v>0</v>
      </c>
      <c r="H87" s="428">
        <v>0</v>
      </c>
      <c r="I87" s="428">
        <v>0</v>
      </c>
      <c r="J87" s="428">
        <v>0</v>
      </c>
      <c r="K87" s="429">
        <v>-17812.76</v>
      </c>
      <c r="L87" s="428">
        <v>23.92</v>
      </c>
    </row>
    <row r="88" spans="1:12" ht="12.75" customHeight="1" thickBot="1">
      <c r="A88" s="427" t="s">
        <v>558</v>
      </c>
      <c r="B88" s="427" t="s">
        <v>543</v>
      </c>
      <c r="C88" s="428">
        <v>1091</v>
      </c>
      <c r="D88" s="429">
        <v>2081.53</v>
      </c>
      <c r="E88" s="429">
        <v>1139.44</v>
      </c>
      <c r="F88" s="428">
        <v>-942.09</v>
      </c>
      <c r="G88" s="428">
        <v>0</v>
      </c>
      <c r="H88" s="428">
        <v>0</v>
      </c>
      <c r="I88" s="428">
        <v>0</v>
      </c>
      <c r="J88" s="428">
        <v>0</v>
      </c>
      <c r="K88" s="428">
        <v>-942.09</v>
      </c>
      <c r="L88" s="428">
        <v>36.55</v>
      </c>
    </row>
    <row r="89" spans="1:12" ht="12.75" customHeight="1" thickBot="1">
      <c r="A89" s="427" t="s">
        <v>558</v>
      </c>
      <c r="B89" s="427" t="s">
        <v>540</v>
      </c>
      <c r="C89" s="428">
        <v>85000</v>
      </c>
      <c r="D89" s="429">
        <v>91953.14</v>
      </c>
      <c r="E89" s="429">
        <v>88774</v>
      </c>
      <c r="F89" s="428">
        <v>0</v>
      </c>
      <c r="G89" s="428">
        <v>0</v>
      </c>
      <c r="H89" s="429">
        <v>4624</v>
      </c>
      <c r="I89" s="428">
        <v>0</v>
      </c>
      <c r="J89" s="428">
        <v>0</v>
      </c>
      <c r="K89" s="429">
        <v>4624</v>
      </c>
      <c r="L89" s="429">
        <v>2847.5</v>
      </c>
    </row>
    <row r="90" spans="1:12" ht="12.75" customHeight="1" thickBot="1">
      <c r="A90" s="424" t="s">
        <v>130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6"/>
    </row>
    <row r="91" spans="1:12" ht="12.75" customHeight="1" thickBot="1">
      <c r="A91" s="427" t="s">
        <v>559</v>
      </c>
      <c r="B91" s="427" t="s">
        <v>540</v>
      </c>
      <c r="C91" s="428">
        <v>20000</v>
      </c>
      <c r="D91" s="429">
        <v>1879.06</v>
      </c>
      <c r="E91" s="429">
        <v>1996</v>
      </c>
      <c r="F91" s="428">
        <v>0</v>
      </c>
      <c r="G91" s="428">
        <v>0</v>
      </c>
      <c r="H91" s="428">
        <v>-144.93</v>
      </c>
      <c r="I91" s="428">
        <v>0</v>
      </c>
      <c r="J91" s="428">
        <v>0</v>
      </c>
      <c r="K91" s="428">
        <v>-144.93</v>
      </c>
      <c r="L91" s="428">
        <v>-144.93</v>
      </c>
    </row>
    <row r="92" spans="1:12" ht="12.75" customHeight="1" thickBot="1">
      <c r="A92" s="427" t="s">
        <v>560</v>
      </c>
      <c r="B92" s="427" t="s">
        <v>543</v>
      </c>
      <c r="C92" s="428">
        <v>42000</v>
      </c>
      <c r="D92" s="429">
        <v>4990.81</v>
      </c>
      <c r="E92" s="429">
        <v>12537</v>
      </c>
      <c r="F92" s="429">
        <v>7546.19</v>
      </c>
      <c r="G92" s="428">
        <v>0</v>
      </c>
      <c r="H92" s="428">
        <v>0</v>
      </c>
      <c r="I92" s="428">
        <v>0</v>
      </c>
      <c r="J92" s="428">
        <v>0</v>
      </c>
      <c r="K92" s="429">
        <v>7546.19</v>
      </c>
      <c r="L92" s="428">
        <v>0</v>
      </c>
    </row>
    <row r="93" spans="1:12" ht="12.75" customHeight="1" thickBot="1">
      <c r="A93" s="427" t="s">
        <v>560</v>
      </c>
      <c r="B93" s="427" t="s">
        <v>540</v>
      </c>
      <c r="C93" s="428">
        <v>20266</v>
      </c>
      <c r="D93" s="429">
        <v>4463.2</v>
      </c>
      <c r="E93" s="429">
        <v>6049.4</v>
      </c>
      <c r="F93" s="428">
        <v>0</v>
      </c>
      <c r="G93" s="428">
        <v>0</v>
      </c>
      <c r="H93" s="428">
        <v>0</v>
      </c>
      <c r="I93" s="428">
        <v>0</v>
      </c>
      <c r="J93" s="428">
        <v>0</v>
      </c>
      <c r="K93" s="428">
        <v>0</v>
      </c>
      <c r="L93" s="428">
        <v>0</v>
      </c>
    </row>
    <row r="94" spans="1:12" ht="12.75" customHeight="1" thickBot="1">
      <c r="A94" s="427" t="s">
        <v>561</v>
      </c>
      <c r="B94" s="427" t="s">
        <v>540</v>
      </c>
      <c r="C94" s="428">
        <v>23000</v>
      </c>
      <c r="D94" s="429">
        <v>5556.97</v>
      </c>
      <c r="E94" s="429">
        <v>6886.2</v>
      </c>
      <c r="F94" s="428">
        <v>0</v>
      </c>
      <c r="G94" s="428">
        <v>0</v>
      </c>
      <c r="H94" s="428">
        <v>0</v>
      </c>
      <c r="I94" s="428">
        <v>0</v>
      </c>
      <c r="J94" s="428">
        <v>0</v>
      </c>
      <c r="K94" s="428">
        <v>0</v>
      </c>
      <c r="L94" s="428">
        <v>0</v>
      </c>
    </row>
    <row r="95" spans="1:12" ht="12.75" customHeight="1" thickBot="1">
      <c r="A95" s="427" t="s">
        <v>561</v>
      </c>
      <c r="B95" s="427" t="s">
        <v>543</v>
      </c>
      <c r="C95" s="428">
        <v>42000</v>
      </c>
      <c r="D95" s="429">
        <v>4741.9</v>
      </c>
      <c r="E95" s="429">
        <v>12574.8</v>
      </c>
      <c r="F95" s="429">
        <v>7832.9</v>
      </c>
      <c r="G95" s="428">
        <v>0</v>
      </c>
      <c r="H95" s="428">
        <v>0</v>
      </c>
      <c r="I95" s="428">
        <v>0</v>
      </c>
      <c r="J95" s="428">
        <v>0</v>
      </c>
      <c r="K95" s="429">
        <v>7832.9</v>
      </c>
      <c r="L95" s="428">
        <v>0</v>
      </c>
    </row>
    <row r="96" spans="1:12" ht="12.75" customHeight="1" thickBot="1">
      <c r="A96" s="427" t="s">
        <v>562</v>
      </c>
      <c r="B96" s="427" t="s">
        <v>543</v>
      </c>
      <c r="C96" s="428">
        <v>42000</v>
      </c>
      <c r="D96" s="429">
        <v>4762.78</v>
      </c>
      <c r="E96" s="429">
        <v>12537</v>
      </c>
      <c r="F96" s="429">
        <v>7774.22</v>
      </c>
      <c r="G96" s="428">
        <v>0</v>
      </c>
      <c r="H96" s="428">
        <v>0</v>
      </c>
      <c r="I96" s="428">
        <v>0</v>
      </c>
      <c r="J96" s="428">
        <v>0</v>
      </c>
      <c r="K96" s="429">
        <v>7774.22</v>
      </c>
      <c r="L96" s="428">
        <v>0</v>
      </c>
    </row>
    <row r="97" spans="1:12" ht="12.75" customHeight="1" thickBot="1">
      <c r="A97" s="427" t="s">
        <v>562</v>
      </c>
      <c r="B97" s="427" t="s">
        <v>540</v>
      </c>
      <c r="C97" s="428">
        <v>61000</v>
      </c>
      <c r="D97" s="429">
        <v>14543.06</v>
      </c>
      <c r="E97" s="429">
        <v>18208.5</v>
      </c>
      <c r="F97" s="428">
        <v>0</v>
      </c>
      <c r="G97" s="428">
        <v>0</v>
      </c>
      <c r="H97" s="428">
        <v>0</v>
      </c>
      <c r="I97" s="428">
        <v>0</v>
      </c>
      <c r="J97" s="428">
        <v>0</v>
      </c>
      <c r="K97" s="428">
        <v>0</v>
      </c>
      <c r="L97" s="428">
        <v>0</v>
      </c>
    </row>
    <row r="98" spans="1:12" ht="12.75" customHeight="1" thickBot="1">
      <c r="A98" s="427" t="s">
        <v>563</v>
      </c>
      <c r="B98" s="427" t="s">
        <v>543</v>
      </c>
      <c r="C98" s="428">
        <v>57000</v>
      </c>
      <c r="D98" s="429">
        <v>9046.13</v>
      </c>
      <c r="E98" s="429">
        <v>22572</v>
      </c>
      <c r="F98" s="429">
        <v>13525.87</v>
      </c>
      <c r="G98" s="428">
        <v>0</v>
      </c>
      <c r="H98" s="428">
        <v>0</v>
      </c>
      <c r="I98" s="428">
        <v>0</v>
      </c>
      <c r="J98" s="428">
        <v>0</v>
      </c>
      <c r="K98" s="429">
        <v>13525.87</v>
      </c>
      <c r="L98" s="428">
        <v>0</v>
      </c>
    </row>
    <row r="99" spans="1:12" ht="12.75" customHeight="1" thickBot="1">
      <c r="A99" s="427" t="s">
        <v>563</v>
      </c>
      <c r="B99" s="427" t="s">
        <v>540</v>
      </c>
      <c r="C99" s="428">
        <v>5000</v>
      </c>
      <c r="D99" s="429">
        <v>1574.56</v>
      </c>
      <c r="E99" s="429">
        <v>1980</v>
      </c>
      <c r="F99" s="428">
        <v>0</v>
      </c>
      <c r="G99" s="428">
        <v>0</v>
      </c>
      <c r="H99" s="428">
        <v>0</v>
      </c>
      <c r="I99" s="428">
        <v>0</v>
      </c>
      <c r="J99" s="428">
        <v>0</v>
      </c>
      <c r="K99" s="428">
        <v>0</v>
      </c>
      <c r="L99" s="428">
        <v>0</v>
      </c>
    </row>
    <row r="100" spans="1:12" ht="12.75" customHeight="1" thickBot="1">
      <c r="A100" s="427" t="s">
        <v>564</v>
      </c>
      <c r="B100" s="427" t="s">
        <v>540</v>
      </c>
      <c r="C100" s="428">
        <v>145296</v>
      </c>
      <c r="D100" s="429">
        <v>52411.09</v>
      </c>
      <c r="E100" s="429">
        <v>71195.04</v>
      </c>
      <c r="F100" s="428">
        <v>0</v>
      </c>
      <c r="G100" s="428">
        <v>0</v>
      </c>
      <c r="H100" s="428">
        <v>0</v>
      </c>
      <c r="I100" s="428">
        <v>0</v>
      </c>
      <c r="J100" s="428">
        <v>0</v>
      </c>
      <c r="K100" s="428">
        <v>0</v>
      </c>
      <c r="L100" s="428">
        <v>0</v>
      </c>
    </row>
    <row r="101" spans="1:12" ht="12.75" customHeight="1" thickBot="1">
      <c r="A101" s="427" t="s">
        <v>564</v>
      </c>
      <c r="B101" s="427" t="s">
        <v>543</v>
      </c>
      <c r="C101" s="428">
        <v>60000</v>
      </c>
      <c r="D101" s="429">
        <v>15537.04</v>
      </c>
      <c r="E101" s="429">
        <v>29400</v>
      </c>
      <c r="F101" s="429">
        <v>13862.96</v>
      </c>
      <c r="G101" s="428">
        <v>0</v>
      </c>
      <c r="H101" s="428">
        <v>0</v>
      </c>
      <c r="I101" s="428">
        <v>0</v>
      </c>
      <c r="J101" s="428">
        <v>0</v>
      </c>
      <c r="K101" s="429">
        <v>13862.96</v>
      </c>
      <c r="L101" s="428">
        <v>0</v>
      </c>
    </row>
    <row r="102" spans="1:12" ht="12.75" customHeight="1" thickBot="1">
      <c r="A102" s="427" t="s">
        <v>565</v>
      </c>
      <c r="B102" s="427" t="s">
        <v>543</v>
      </c>
      <c r="C102" s="428">
        <v>42500</v>
      </c>
      <c r="D102" s="429">
        <v>8650.36</v>
      </c>
      <c r="E102" s="429">
        <v>20931.25</v>
      </c>
      <c r="F102" s="429">
        <v>12280.89</v>
      </c>
      <c r="G102" s="428">
        <v>0</v>
      </c>
      <c r="H102" s="428">
        <v>0</v>
      </c>
      <c r="I102" s="428">
        <v>0</v>
      </c>
      <c r="J102" s="428">
        <v>0</v>
      </c>
      <c r="K102" s="429">
        <v>12280.89</v>
      </c>
      <c r="L102" s="428">
        <v>-106.25</v>
      </c>
    </row>
    <row r="103" spans="1:12" ht="12.75" customHeight="1" thickBot="1">
      <c r="A103" s="427" t="s">
        <v>565</v>
      </c>
      <c r="B103" s="427" t="s">
        <v>540</v>
      </c>
      <c r="C103" s="428">
        <v>324348</v>
      </c>
      <c r="D103" s="429">
        <v>112161.94</v>
      </c>
      <c r="E103" s="429">
        <v>159741.39</v>
      </c>
      <c r="F103" s="428">
        <v>0</v>
      </c>
      <c r="G103" s="428">
        <v>0</v>
      </c>
      <c r="H103" s="428">
        <v>-810.87</v>
      </c>
      <c r="I103" s="428">
        <v>0</v>
      </c>
      <c r="J103" s="428">
        <v>0</v>
      </c>
      <c r="K103" s="428">
        <v>-810.87</v>
      </c>
      <c r="L103" s="428">
        <v>-810.87</v>
      </c>
    </row>
    <row r="104" spans="1:12" ht="12.75" customHeight="1" thickBot="1">
      <c r="A104" s="427" t="s">
        <v>566</v>
      </c>
      <c r="B104" s="427" t="s">
        <v>540</v>
      </c>
      <c r="C104" s="428">
        <v>64000</v>
      </c>
      <c r="D104" s="429">
        <v>22107.52</v>
      </c>
      <c r="E104" s="429">
        <v>31552</v>
      </c>
      <c r="F104" s="428">
        <v>0</v>
      </c>
      <c r="G104" s="428">
        <v>0</v>
      </c>
      <c r="H104" s="428">
        <v>0</v>
      </c>
      <c r="I104" s="428">
        <v>0</v>
      </c>
      <c r="J104" s="428">
        <v>0</v>
      </c>
      <c r="K104" s="428">
        <v>0</v>
      </c>
      <c r="L104" s="428">
        <v>0</v>
      </c>
    </row>
    <row r="105" spans="1:12" ht="12.75" customHeight="1" thickBot="1">
      <c r="A105" s="427" t="s">
        <v>567</v>
      </c>
      <c r="B105" s="427" t="s">
        <v>540</v>
      </c>
      <c r="C105" s="428">
        <v>99609</v>
      </c>
      <c r="D105" s="429">
        <v>47751.02</v>
      </c>
      <c r="E105" s="429">
        <v>58858.96</v>
      </c>
      <c r="F105" s="428">
        <v>0</v>
      </c>
      <c r="G105" s="428">
        <v>0</v>
      </c>
      <c r="H105" s="428">
        <v>229.1</v>
      </c>
      <c r="I105" s="428">
        <v>0</v>
      </c>
      <c r="J105" s="428">
        <v>0</v>
      </c>
      <c r="K105" s="428">
        <v>229.1</v>
      </c>
      <c r="L105" s="428">
        <v>0</v>
      </c>
    </row>
    <row r="106" spans="1:12" ht="12.75" customHeight="1" thickBot="1">
      <c r="A106" s="427" t="s">
        <v>568</v>
      </c>
      <c r="B106" s="427" t="s">
        <v>540</v>
      </c>
      <c r="C106" s="428">
        <v>144000</v>
      </c>
      <c r="D106" s="429">
        <v>82551.59</v>
      </c>
      <c r="E106" s="429">
        <v>98784</v>
      </c>
      <c r="F106" s="428">
        <v>0</v>
      </c>
      <c r="G106" s="428">
        <v>0</v>
      </c>
      <c r="H106" s="428">
        <v>0</v>
      </c>
      <c r="I106" s="428">
        <v>0</v>
      </c>
      <c r="J106" s="428">
        <v>0</v>
      </c>
      <c r="K106" s="428">
        <v>0</v>
      </c>
      <c r="L106" s="428">
        <v>0</v>
      </c>
    </row>
    <row r="107" spans="1:12" ht="12.75" customHeight="1" thickBot="1">
      <c r="A107" s="427" t="s">
        <v>569</v>
      </c>
      <c r="B107" s="427" t="s">
        <v>540</v>
      </c>
      <c r="C107" s="428">
        <v>20000</v>
      </c>
      <c r="D107" s="429">
        <v>14271.42</v>
      </c>
      <c r="E107" s="429">
        <v>15664</v>
      </c>
      <c r="F107" s="428">
        <v>0</v>
      </c>
      <c r="G107" s="428">
        <v>0</v>
      </c>
      <c r="H107" s="428">
        <v>16</v>
      </c>
      <c r="I107" s="428">
        <v>0</v>
      </c>
      <c r="J107" s="428">
        <v>0</v>
      </c>
      <c r="K107" s="428">
        <v>16</v>
      </c>
      <c r="L107" s="428">
        <v>0</v>
      </c>
    </row>
    <row r="108" spans="1:12" ht="12.75" customHeight="1" thickBot="1">
      <c r="A108" s="427" t="s">
        <v>570</v>
      </c>
      <c r="B108" s="427" t="s">
        <v>543</v>
      </c>
      <c r="C108" s="428">
        <v>21800</v>
      </c>
      <c r="D108" s="429">
        <v>19401.58</v>
      </c>
      <c r="E108" s="429">
        <v>19112.06</v>
      </c>
      <c r="F108" s="428">
        <v>-289.52</v>
      </c>
      <c r="G108" s="428">
        <v>0</v>
      </c>
      <c r="H108" s="428">
        <v>0</v>
      </c>
      <c r="I108" s="428">
        <v>0</v>
      </c>
      <c r="J108" s="428">
        <v>0</v>
      </c>
      <c r="K108" s="428">
        <v>-289.52</v>
      </c>
      <c r="L108" s="428">
        <v>-17.44</v>
      </c>
    </row>
    <row r="109" spans="1:12" ht="12.75" customHeight="1" thickBot="1">
      <c r="A109" s="427" t="s">
        <v>570</v>
      </c>
      <c r="B109" s="427" t="s">
        <v>540</v>
      </c>
      <c r="C109" s="428">
        <v>12000</v>
      </c>
      <c r="D109" s="429">
        <v>9707.33</v>
      </c>
      <c r="E109" s="429">
        <v>10520.4</v>
      </c>
      <c r="F109" s="428">
        <v>0</v>
      </c>
      <c r="G109" s="428">
        <v>0</v>
      </c>
      <c r="H109" s="428">
        <v>44.4</v>
      </c>
      <c r="I109" s="428">
        <v>0</v>
      </c>
      <c r="J109" s="428">
        <v>0</v>
      </c>
      <c r="K109" s="428">
        <v>44.4</v>
      </c>
      <c r="L109" s="428">
        <v>-9.6</v>
      </c>
    </row>
    <row r="110" spans="1:12" ht="12.75" customHeight="1" thickBot="1">
      <c r="A110" s="427" t="s">
        <v>571</v>
      </c>
      <c r="B110" s="427" t="s">
        <v>543</v>
      </c>
      <c r="C110" s="428">
        <v>182242</v>
      </c>
      <c r="D110" s="429">
        <v>173357.02</v>
      </c>
      <c r="E110" s="429">
        <v>176774.74</v>
      </c>
      <c r="F110" s="429">
        <v>3417.72</v>
      </c>
      <c r="G110" s="428">
        <v>0</v>
      </c>
      <c r="H110" s="428">
        <v>0</v>
      </c>
      <c r="I110" s="428">
        <v>0</v>
      </c>
      <c r="J110" s="428">
        <v>0</v>
      </c>
      <c r="K110" s="429">
        <v>3417.72</v>
      </c>
      <c r="L110" s="428">
        <v>273.36</v>
      </c>
    </row>
    <row r="111" spans="1:12" ht="12.75" customHeight="1" thickBot="1">
      <c r="A111" s="430" t="s">
        <v>572</v>
      </c>
      <c r="B111" s="430">
        <v>46</v>
      </c>
      <c r="C111" s="427"/>
      <c r="D111" s="431">
        <v>1136489.15</v>
      </c>
      <c r="E111" s="431">
        <v>964701.77</v>
      </c>
      <c r="F111" s="431">
        <v>-37445.61</v>
      </c>
      <c r="G111" s="432">
        <v>0</v>
      </c>
      <c r="H111" s="432">
        <v>421.7</v>
      </c>
      <c r="I111" s="432">
        <v>0</v>
      </c>
      <c r="J111" s="432">
        <v>0</v>
      </c>
      <c r="K111" s="431">
        <v>-37023.91</v>
      </c>
      <c r="L111" s="432">
        <v>325.04</v>
      </c>
    </row>
    <row r="112" spans="1:12" ht="12.75" customHeight="1" thickBot="1">
      <c r="A112" s="427" t="s">
        <v>541</v>
      </c>
      <c r="B112" s="427" t="s">
        <v>540</v>
      </c>
      <c r="C112" s="428">
        <v>28971</v>
      </c>
      <c r="D112" s="429">
        <v>49302.12</v>
      </c>
      <c r="E112" s="429">
        <v>5710.18</v>
      </c>
      <c r="F112" s="428">
        <v>0</v>
      </c>
      <c r="G112" s="428">
        <v>0</v>
      </c>
      <c r="H112" s="429">
        <v>-1900.5</v>
      </c>
      <c r="I112" s="428">
        <v>0</v>
      </c>
      <c r="J112" s="428">
        <v>0</v>
      </c>
      <c r="K112" s="429">
        <v>-1900.5</v>
      </c>
      <c r="L112" s="428">
        <v>-356.35</v>
      </c>
    </row>
    <row r="113" spans="1:12" ht="12.75" customHeight="1" thickBot="1">
      <c r="A113" s="427" t="s">
        <v>542</v>
      </c>
      <c r="B113" s="427" t="s">
        <v>540</v>
      </c>
      <c r="C113" s="428">
        <v>41540</v>
      </c>
      <c r="D113" s="429">
        <v>60663.12</v>
      </c>
      <c r="E113" s="429">
        <v>4120.77</v>
      </c>
      <c r="F113" s="428">
        <v>0</v>
      </c>
      <c r="G113" s="428">
        <v>0</v>
      </c>
      <c r="H113" s="428">
        <v>261.7</v>
      </c>
      <c r="I113" s="428">
        <v>0</v>
      </c>
      <c r="J113" s="428">
        <v>0</v>
      </c>
      <c r="K113" s="428">
        <v>261.7</v>
      </c>
      <c r="L113" s="428">
        <v>-307.39</v>
      </c>
    </row>
    <row r="114" spans="1:12" ht="12.75" customHeight="1" thickBot="1">
      <c r="A114" s="427" t="s">
        <v>542</v>
      </c>
      <c r="B114" s="427" t="s">
        <v>543</v>
      </c>
      <c r="C114" s="428">
        <v>7815</v>
      </c>
      <c r="D114" s="429">
        <v>6394.47</v>
      </c>
      <c r="E114" s="428">
        <v>775.25</v>
      </c>
      <c r="F114" s="429">
        <v>-5619.22</v>
      </c>
      <c r="G114" s="428">
        <v>0</v>
      </c>
      <c r="H114" s="428">
        <v>0</v>
      </c>
      <c r="I114" s="428">
        <v>0</v>
      </c>
      <c r="J114" s="428">
        <v>0</v>
      </c>
      <c r="K114" s="429">
        <v>-5619.22</v>
      </c>
      <c r="L114" s="428">
        <v>-57.83</v>
      </c>
    </row>
    <row r="115" spans="1:12" ht="12.75" customHeight="1" thickBot="1">
      <c r="A115" s="427" t="s">
        <v>544</v>
      </c>
      <c r="B115" s="427" t="s">
        <v>540</v>
      </c>
      <c r="C115" s="428">
        <v>15723</v>
      </c>
      <c r="D115" s="429">
        <v>24016.8</v>
      </c>
      <c r="E115" s="429">
        <v>3144.6</v>
      </c>
      <c r="F115" s="428">
        <v>0</v>
      </c>
      <c r="G115" s="428">
        <v>0</v>
      </c>
      <c r="H115" s="429">
        <v>-1132.06</v>
      </c>
      <c r="I115" s="428">
        <v>0</v>
      </c>
      <c r="J115" s="428">
        <v>0</v>
      </c>
      <c r="K115" s="429">
        <v>-1132.06</v>
      </c>
      <c r="L115" s="428">
        <v>-707.54</v>
      </c>
    </row>
    <row r="116" spans="1:12" ht="12.75" customHeight="1" thickBot="1">
      <c r="A116" s="427" t="s">
        <v>545</v>
      </c>
      <c r="B116" s="427" t="s">
        <v>543</v>
      </c>
      <c r="C116" s="428">
        <v>1708</v>
      </c>
      <c r="D116" s="429">
        <v>1587.8</v>
      </c>
      <c r="E116" s="428">
        <v>210.94</v>
      </c>
      <c r="F116" s="429">
        <v>-1376.86</v>
      </c>
      <c r="G116" s="428">
        <v>0</v>
      </c>
      <c r="H116" s="428">
        <v>0</v>
      </c>
      <c r="I116" s="428">
        <v>0</v>
      </c>
      <c r="J116" s="428">
        <v>0</v>
      </c>
      <c r="K116" s="429">
        <v>-1376.86</v>
      </c>
      <c r="L116" s="428">
        <v>-10.08</v>
      </c>
    </row>
    <row r="117" spans="1:12" ht="12.75" customHeight="1" thickBot="1">
      <c r="A117" s="427" t="s">
        <v>545</v>
      </c>
      <c r="B117" s="427" t="s">
        <v>540</v>
      </c>
      <c r="C117" s="428">
        <v>30499</v>
      </c>
      <c r="D117" s="429">
        <v>46768.75</v>
      </c>
      <c r="E117" s="429">
        <v>3766.63</v>
      </c>
      <c r="F117" s="428">
        <v>0</v>
      </c>
      <c r="G117" s="428">
        <v>0</v>
      </c>
      <c r="H117" s="428">
        <v>-173.84</v>
      </c>
      <c r="I117" s="428">
        <v>0</v>
      </c>
      <c r="J117" s="428">
        <v>0</v>
      </c>
      <c r="K117" s="428">
        <v>-173.84</v>
      </c>
      <c r="L117" s="428">
        <v>-179.94</v>
      </c>
    </row>
    <row r="118" spans="1:12" ht="12.75" customHeight="1" thickBot="1">
      <c r="A118" s="427" t="s">
        <v>546</v>
      </c>
      <c r="B118" s="427" t="s">
        <v>543</v>
      </c>
      <c r="C118" s="428">
        <v>1000</v>
      </c>
      <c r="D118" s="429">
        <v>1055.25</v>
      </c>
      <c r="E118" s="428">
        <v>289.8</v>
      </c>
      <c r="F118" s="428">
        <v>-765.45</v>
      </c>
      <c r="G118" s="428">
        <v>0</v>
      </c>
      <c r="H118" s="428">
        <v>0</v>
      </c>
      <c r="I118" s="428">
        <v>0</v>
      </c>
      <c r="J118" s="428">
        <v>0</v>
      </c>
      <c r="K118" s="428">
        <v>-765.45</v>
      </c>
      <c r="L118" s="428">
        <v>-32.8</v>
      </c>
    </row>
    <row r="119" spans="1:12" ht="12.75" customHeight="1" thickBot="1">
      <c r="A119" s="427" t="s">
        <v>546</v>
      </c>
      <c r="B119" s="427" t="s">
        <v>540</v>
      </c>
      <c r="C119" s="428">
        <v>17198</v>
      </c>
      <c r="D119" s="429">
        <v>28692.21</v>
      </c>
      <c r="E119" s="429">
        <v>4983.98</v>
      </c>
      <c r="F119" s="428">
        <v>0</v>
      </c>
      <c r="G119" s="428">
        <v>0</v>
      </c>
      <c r="H119" s="429">
        <v>-2521.23</v>
      </c>
      <c r="I119" s="428">
        <v>0</v>
      </c>
      <c r="J119" s="428">
        <v>0</v>
      </c>
      <c r="K119" s="429">
        <v>-2521.23</v>
      </c>
      <c r="L119" s="428">
        <v>-564.09</v>
      </c>
    </row>
    <row r="120" spans="1:12" ht="12.75" customHeight="1" thickBot="1">
      <c r="A120" s="427" t="s">
        <v>547</v>
      </c>
      <c r="B120" s="427" t="s">
        <v>540</v>
      </c>
      <c r="C120" s="428">
        <v>10000</v>
      </c>
      <c r="D120" s="429">
        <v>7780</v>
      </c>
      <c r="E120" s="429">
        <v>2065</v>
      </c>
      <c r="F120" s="428">
        <v>0</v>
      </c>
      <c r="G120" s="428">
        <v>0</v>
      </c>
      <c r="H120" s="428">
        <v>-185</v>
      </c>
      <c r="I120" s="428">
        <v>0</v>
      </c>
      <c r="J120" s="428">
        <v>0</v>
      </c>
      <c r="K120" s="428">
        <v>-185</v>
      </c>
      <c r="L120" s="428">
        <v>-39</v>
      </c>
    </row>
    <row r="121" spans="1:12" ht="12.75" customHeight="1" thickBot="1">
      <c r="A121" s="427" t="s">
        <v>547</v>
      </c>
      <c r="B121" s="427" t="s">
        <v>543</v>
      </c>
      <c r="C121" s="428">
        <v>14511</v>
      </c>
      <c r="D121" s="429">
        <v>13684.76</v>
      </c>
      <c r="E121" s="429">
        <v>2996.52</v>
      </c>
      <c r="F121" s="429">
        <v>-10688.24</v>
      </c>
      <c r="G121" s="428">
        <v>0</v>
      </c>
      <c r="H121" s="428">
        <v>0</v>
      </c>
      <c r="I121" s="428">
        <v>0</v>
      </c>
      <c r="J121" s="428">
        <v>0</v>
      </c>
      <c r="K121" s="429">
        <v>-10688.24</v>
      </c>
      <c r="L121" s="428">
        <v>-56.59</v>
      </c>
    </row>
    <row r="122" spans="1:12" ht="12.75" customHeight="1" thickBot="1">
      <c r="A122" s="427" t="s">
        <v>548</v>
      </c>
      <c r="B122" s="427" t="s">
        <v>543</v>
      </c>
      <c r="C122" s="428">
        <v>1000</v>
      </c>
      <c r="D122" s="429">
        <v>1618.05</v>
      </c>
      <c r="E122" s="428">
        <v>344.7</v>
      </c>
      <c r="F122" s="429">
        <v>-1273.35</v>
      </c>
      <c r="G122" s="428">
        <v>0</v>
      </c>
      <c r="H122" s="428">
        <v>0</v>
      </c>
      <c r="I122" s="428">
        <v>0</v>
      </c>
      <c r="J122" s="428">
        <v>0</v>
      </c>
      <c r="K122" s="429">
        <v>-1273.35</v>
      </c>
      <c r="L122" s="428">
        <v>0</v>
      </c>
    </row>
    <row r="123" spans="1:12" ht="12.75" customHeight="1" thickBot="1">
      <c r="A123" s="427" t="s">
        <v>548</v>
      </c>
      <c r="B123" s="427" t="s">
        <v>540</v>
      </c>
      <c r="C123" s="428">
        <v>40723</v>
      </c>
      <c r="D123" s="429">
        <v>31540.41</v>
      </c>
      <c r="E123" s="429">
        <v>14037.22</v>
      </c>
      <c r="F123" s="428">
        <v>0</v>
      </c>
      <c r="G123" s="428">
        <v>0</v>
      </c>
      <c r="H123" s="428">
        <v>-651.57</v>
      </c>
      <c r="I123" s="428">
        <v>0</v>
      </c>
      <c r="J123" s="428">
        <v>0</v>
      </c>
      <c r="K123" s="428">
        <v>-651.57</v>
      </c>
      <c r="L123" s="428">
        <v>0</v>
      </c>
    </row>
    <row r="124" spans="1:12" ht="12.75" customHeight="1" thickBot="1">
      <c r="A124" s="427" t="s">
        <v>549</v>
      </c>
      <c r="B124" s="427" t="s">
        <v>543</v>
      </c>
      <c r="C124" s="428">
        <v>5258</v>
      </c>
      <c r="D124" s="429">
        <v>4586.95</v>
      </c>
      <c r="E124" s="428">
        <v>997.44</v>
      </c>
      <c r="F124" s="429">
        <v>-3589.51</v>
      </c>
      <c r="G124" s="428">
        <v>0</v>
      </c>
      <c r="H124" s="428">
        <v>0</v>
      </c>
      <c r="I124" s="428">
        <v>0</v>
      </c>
      <c r="J124" s="428">
        <v>0</v>
      </c>
      <c r="K124" s="429">
        <v>-3589.51</v>
      </c>
      <c r="L124" s="428">
        <v>-12.1</v>
      </c>
    </row>
    <row r="125" spans="1:12" ht="12.75" customHeight="1" thickBot="1">
      <c r="A125" s="427" t="s">
        <v>549</v>
      </c>
      <c r="B125" s="427" t="s">
        <v>540</v>
      </c>
      <c r="C125" s="428">
        <v>13000</v>
      </c>
      <c r="D125" s="429">
        <v>11744</v>
      </c>
      <c r="E125" s="429">
        <v>2466.1</v>
      </c>
      <c r="F125" s="428">
        <v>0</v>
      </c>
      <c r="G125" s="428">
        <v>0</v>
      </c>
      <c r="H125" s="428">
        <v>-153.4</v>
      </c>
      <c r="I125" s="428">
        <v>0</v>
      </c>
      <c r="J125" s="428">
        <v>0</v>
      </c>
      <c r="K125" s="428">
        <v>-153.4</v>
      </c>
      <c r="L125" s="428">
        <v>-29.9</v>
      </c>
    </row>
    <row r="126" spans="1:12" ht="12.75" customHeight="1" thickBot="1">
      <c r="A126" s="427" t="s">
        <v>550</v>
      </c>
      <c r="B126" s="427" t="s">
        <v>543</v>
      </c>
      <c r="C126" s="428">
        <v>2000</v>
      </c>
      <c r="D126" s="429">
        <v>1407</v>
      </c>
      <c r="E126" s="428">
        <v>0</v>
      </c>
      <c r="F126" s="429">
        <v>-1407</v>
      </c>
      <c r="G126" s="428">
        <v>0</v>
      </c>
      <c r="H126" s="428">
        <v>0</v>
      </c>
      <c r="I126" s="428">
        <v>0</v>
      </c>
      <c r="J126" s="428">
        <v>0</v>
      </c>
      <c r="K126" s="429">
        <v>-1407</v>
      </c>
      <c r="L126" s="428">
        <v>0</v>
      </c>
    </row>
    <row r="127" spans="1:12" ht="12.75" customHeight="1" thickBot="1">
      <c r="A127" s="427" t="s">
        <v>551</v>
      </c>
      <c r="B127" s="427" t="s">
        <v>543</v>
      </c>
      <c r="C127" s="428">
        <v>10519</v>
      </c>
      <c r="D127" s="429">
        <v>32854.92</v>
      </c>
      <c r="E127" s="429">
        <v>6031.59</v>
      </c>
      <c r="F127" s="429">
        <v>-26823.33</v>
      </c>
      <c r="G127" s="428">
        <v>0</v>
      </c>
      <c r="H127" s="428">
        <v>0</v>
      </c>
      <c r="I127" s="428">
        <v>0</v>
      </c>
      <c r="J127" s="428">
        <v>0</v>
      </c>
      <c r="K127" s="429">
        <v>-26823.33</v>
      </c>
      <c r="L127" s="428">
        <v>0</v>
      </c>
    </row>
    <row r="128" spans="1:12" ht="12.75" customHeight="1" thickBot="1">
      <c r="A128" s="427" t="s">
        <v>552</v>
      </c>
      <c r="B128" s="427" t="s">
        <v>540</v>
      </c>
      <c r="C128" s="428">
        <v>2000</v>
      </c>
      <c r="D128" s="429">
        <v>2579.12</v>
      </c>
      <c r="E128" s="429">
        <v>2249.6</v>
      </c>
      <c r="F128" s="428">
        <v>0</v>
      </c>
      <c r="G128" s="428">
        <v>0</v>
      </c>
      <c r="H128" s="428">
        <v>295</v>
      </c>
      <c r="I128" s="428">
        <v>0</v>
      </c>
      <c r="J128" s="428">
        <v>0</v>
      </c>
      <c r="K128" s="428">
        <v>295</v>
      </c>
      <c r="L128" s="428">
        <v>0</v>
      </c>
    </row>
    <row r="129" spans="1:12" ht="12.75" customHeight="1" thickBot="1">
      <c r="A129" s="427" t="s">
        <v>553</v>
      </c>
      <c r="B129" s="427" t="s">
        <v>540</v>
      </c>
      <c r="C129" s="428">
        <v>1714</v>
      </c>
      <c r="D129" s="429">
        <v>1776.06</v>
      </c>
      <c r="E129" s="429">
        <v>1300.75</v>
      </c>
      <c r="F129" s="428">
        <v>0</v>
      </c>
      <c r="G129" s="428">
        <v>0</v>
      </c>
      <c r="H129" s="428">
        <v>392.33</v>
      </c>
      <c r="I129" s="428">
        <v>0</v>
      </c>
      <c r="J129" s="428">
        <v>0</v>
      </c>
      <c r="K129" s="428">
        <v>392.33</v>
      </c>
      <c r="L129" s="428">
        <v>0</v>
      </c>
    </row>
    <row r="130" spans="1:12" ht="12.75" customHeight="1" thickBot="1">
      <c r="A130" s="427" t="s">
        <v>554</v>
      </c>
      <c r="B130" s="427" t="s">
        <v>543</v>
      </c>
      <c r="C130" s="428">
        <v>21</v>
      </c>
      <c r="D130" s="429">
        <v>52617.79</v>
      </c>
      <c r="E130" s="429">
        <v>26715.22</v>
      </c>
      <c r="F130" s="429">
        <v>-25902.57</v>
      </c>
      <c r="G130" s="428">
        <v>0</v>
      </c>
      <c r="H130" s="428">
        <v>0</v>
      </c>
      <c r="I130" s="428">
        <v>0</v>
      </c>
      <c r="J130" s="428">
        <v>0</v>
      </c>
      <c r="K130" s="429">
        <v>-25902.57</v>
      </c>
      <c r="L130" s="428">
        <v>0</v>
      </c>
    </row>
    <row r="131" spans="1:12" ht="12.75" customHeight="1" thickBot="1">
      <c r="A131" s="427" t="s">
        <v>555</v>
      </c>
      <c r="B131" s="427" t="s">
        <v>540</v>
      </c>
      <c r="C131" s="428">
        <v>37883</v>
      </c>
      <c r="D131" s="429">
        <v>19473.43</v>
      </c>
      <c r="E131" s="429">
        <v>1034.21</v>
      </c>
      <c r="F131" s="428">
        <v>0</v>
      </c>
      <c r="G131" s="428">
        <v>0</v>
      </c>
      <c r="H131" s="428">
        <v>-30.3</v>
      </c>
      <c r="I131" s="428">
        <v>0</v>
      </c>
      <c r="J131" s="428">
        <v>0</v>
      </c>
      <c r="K131" s="428">
        <v>-30.3</v>
      </c>
      <c r="L131" s="428">
        <v>-18.94</v>
      </c>
    </row>
    <row r="132" spans="1:12" ht="12.75" customHeight="1" thickBot="1">
      <c r="A132" s="427" t="s">
        <v>556</v>
      </c>
      <c r="B132" s="427" t="s">
        <v>543</v>
      </c>
      <c r="C132" s="428">
        <v>16020</v>
      </c>
      <c r="D132" s="429">
        <v>7469.99</v>
      </c>
      <c r="E132" s="428">
        <v>102.53</v>
      </c>
      <c r="F132" s="429">
        <v>-7367.46</v>
      </c>
      <c r="G132" s="428">
        <v>0</v>
      </c>
      <c r="H132" s="428">
        <v>0</v>
      </c>
      <c r="I132" s="428">
        <v>0</v>
      </c>
      <c r="J132" s="428">
        <v>0</v>
      </c>
      <c r="K132" s="429">
        <v>-7367.46</v>
      </c>
      <c r="L132" s="428">
        <v>-1.6</v>
      </c>
    </row>
    <row r="133" spans="1:12" ht="12.75" customHeight="1" thickBot="1">
      <c r="A133" s="427" t="s">
        <v>556</v>
      </c>
      <c r="B133" s="427" t="s">
        <v>540</v>
      </c>
      <c r="C133" s="428">
        <v>12395</v>
      </c>
      <c r="D133" s="429">
        <v>4410.5</v>
      </c>
      <c r="E133" s="428">
        <v>79.33</v>
      </c>
      <c r="F133" s="428">
        <v>0</v>
      </c>
      <c r="G133" s="428">
        <v>0</v>
      </c>
      <c r="H133" s="428">
        <v>2.48</v>
      </c>
      <c r="I133" s="428">
        <v>0</v>
      </c>
      <c r="J133" s="428">
        <v>0</v>
      </c>
      <c r="K133" s="428">
        <v>2.48</v>
      </c>
      <c r="L133" s="428">
        <v>-1.24</v>
      </c>
    </row>
    <row r="134" spans="1:12" ht="12.75" customHeight="1" thickBot="1">
      <c r="A134" s="427" t="s">
        <v>557</v>
      </c>
      <c r="B134" s="427" t="s">
        <v>540</v>
      </c>
      <c r="C134" s="428">
        <v>10000</v>
      </c>
      <c r="D134" s="429">
        <v>2365</v>
      </c>
      <c r="E134" s="428">
        <v>308</v>
      </c>
      <c r="F134" s="428">
        <v>0</v>
      </c>
      <c r="G134" s="428">
        <v>0</v>
      </c>
      <c r="H134" s="428">
        <v>35</v>
      </c>
      <c r="I134" s="428">
        <v>0</v>
      </c>
      <c r="J134" s="428">
        <v>0</v>
      </c>
      <c r="K134" s="428">
        <v>35</v>
      </c>
      <c r="L134" s="428">
        <v>-21</v>
      </c>
    </row>
    <row r="135" spans="1:12" ht="12.75" customHeight="1" thickBot="1">
      <c r="A135" s="427" t="s">
        <v>557</v>
      </c>
      <c r="B135" s="427" t="s">
        <v>543</v>
      </c>
      <c r="C135" s="428">
        <v>23916</v>
      </c>
      <c r="D135" s="429">
        <v>18599.6</v>
      </c>
      <c r="E135" s="428">
        <v>736.61</v>
      </c>
      <c r="F135" s="429">
        <v>-17862.99</v>
      </c>
      <c r="G135" s="428">
        <v>0</v>
      </c>
      <c r="H135" s="428">
        <v>0</v>
      </c>
      <c r="I135" s="428">
        <v>0</v>
      </c>
      <c r="J135" s="428">
        <v>0</v>
      </c>
      <c r="K135" s="429">
        <v>-17862.99</v>
      </c>
      <c r="L135" s="428">
        <v>-50.23</v>
      </c>
    </row>
    <row r="136" spans="1:12" ht="12.75" customHeight="1" thickBot="1">
      <c r="A136" s="427" t="s">
        <v>558</v>
      </c>
      <c r="B136" s="427" t="s">
        <v>543</v>
      </c>
      <c r="C136" s="428">
        <v>11091</v>
      </c>
      <c r="D136" s="429">
        <v>12312.13</v>
      </c>
      <c r="E136" s="429">
        <v>11371.6</v>
      </c>
      <c r="F136" s="428">
        <v>-940.53</v>
      </c>
      <c r="G136" s="428">
        <v>0</v>
      </c>
      <c r="H136" s="428">
        <v>0</v>
      </c>
      <c r="I136" s="428">
        <v>0</v>
      </c>
      <c r="J136" s="428">
        <v>0</v>
      </c>
      <c r="K136" s="428">
        <v>-940.53</v>
      </c>
      <c r="L136" s="428">
        <v>1.56</v>
      </c>
    </row>
    <row r="137" spans="1:12" ht="12.75" customHeight="1" thickBot="1">
      <c r="A137" s="427" t="s">
        <v>558</v>
      </c>
      <c r="B137" s="427" t="s">
        <v>540</v>
      </c>
      <c r="C137" s="428">
        <v>85000</v>
      </c>
      <c r="D137" s="429">
        <v>91953.14</v>
      </c>
      <c r="E137" s="429">
        <v>87150.5</v>
      </c>
      <c r="F137" s="428">
        <v>0</v>
      </c>
      <c r="G137" s="428">
        <v>0</v>
      </c>
      <c r="H137" s="429">
        <v>3000.5</v>
      </c>
      <c r="I137" s="428">
        <v>0</v>
      </c>
      <c r="J137" s="428">
        <v>0</v>
      </c>
      <c r="K137" s="429">
        <v>3000.5</v>
      </c>
      <c r="L137" s="429">
        <v>-1623.5</v>
      </c>
    </row>
    <row r="138" spans="1:12" ht="12.75" customHeight="1" thickBot="1">
      <c r="A138" s="424" t="s">
        <v>130</v>
      </c>
      <c r="B138" s="425"/>
      <c r="C138" s="425"/>
      <c r="D138" s="425"/>
      <c r="E138" s="425"/>
      <c r="F138" s="425"/>
      <c r="G138" s="425"/>
      <c r="H138" s="425"/>
      <c r="I138" s="425"/>
      <c r="J138" s="425"/>
      <c r="K138" s="425"/>
      <c r="L138" s="426"/>
    </row>
    <row r="139" spans="1:12" ht="12.75" customHeight="1" thickBot="1">
      <c r="A139" s="427" t="s">
        <v>559</v>
      </c>
      <c r="B139" s="427" t="s">
        <v>540</v>
      </c>
      <c r="C139" s="428">
        <v>20000</v>
      </c>
      <c r="D139" s="429">
        <v>1879.06</v>
      </c>
      <c r="E139" s="429">
        <v>2002</v>
      </c>
      <c r="F139" s="428">
        <v>0</v>
      </c>
      <c r="G139" s="428">
        <v>0</v>
      </c>
      <c r="H139" s="428">
        <v>-138.93</v>
      </c>
      <c r="I139" s="428">
        <v>0</v>
      </c>
      <c r="J139" s="428">
        <v>0</v>
      </c>
      <c r="K139" s="428">
        <v>-138.93</v>
      </c>
      <c r="L139" s="428">
        <v>6</v>
      </c>
    </row>
    <row r="140" spans="1:12" ht="12.75" customHeight="1" thickBot="1">
      <c r="A140" s="427" t="s">
        <v>560</v>
      </c>
      <c r="B140" s="427" t="s">
        <v>543</v>
      </c>
      <c r="C140" s="428">
        <v>42000</v>
      </c>
      <c r="D140" s="429">
        <v>4990.81</v>
      </c>
      <c r="E140" s="429">
        <v>12537</v>
      </c>
      <c r="F140" s="429">
        <v>7546.19</v>
      </c>
      <c r="G140" s="428">
        <v>0</v>
      </c>
      <c r="H140" s="428">
        <v>0</v>
      </c>
      <c r="I140" s="428">
        <v>0</v>
      </c>
      <c r="J140" s="428">
        <v>0</v>
      </c>
      <c r="K140" s="429">
        <v>7546.19</v>
      </c>
      <c r="L140" s="428">
        <v>0</v>
      </c>
    </row>
    <row r="141" spans="1:12" ht="12.75" customHeight="1" thickBot="1">
      <c r="A141" s="427" t="s">
        <v>560</v>
      </c>
      <c r="B141" s="427" t="s">
        <v>540</v>
      </c>
      <c r="C141" s="428">
        <v>20266</v>
      </c>
      <c r="D141" s="429">
        <v>4463.2</v>
      </c>
      <c r="E141" s="429">
        <v>6049.4</v>
      </c>
      <c r="F141" s="428">
        <v>0</v>
      </c>
      <c r="G141" s="428">
        <v>0</v>
      </c>
      <c r="H141" s="428">
        <v>0</v>
      </c>
      <c r="I141" s="428">
        <v>0</v>
      </c>
      <c r="J141" s="428">
        <v>0</v>
      </c>
      <c r="K141" s="428">
        <v>0</v>
      </c>
      <c r="L141" s="428">
        <v>0</v>
      </c>
    </row>
    <row r="142" spans="1:12" ht="12.75" customHeight="1" thickBot="1">
      <c r="A142" s="427" t="s">
        <v>561</v>
      </c>
      <c r="B142" s="427" t="s">
        <v>540</v>
      </c>
      <c r="C142" s="428">
        <v>23000</v>
      </c>
      <c r="D142" s="429">
        <v>5556.97</v>
      </c>
      <c r="E142" s="429">
        <v>6886.2</v>
      </c>
      <c r="F142" s="428">
        <v>0</v>
      </c>
      <c r="G142" s="428">
        <v>0</v>
      </c>
      <c r="H142" s="428">
        <v>0</v>
      </c>
      <c r="I142" s="428">
        <v>0</v>
      </c>
      <c r="J142" s="428">
        <v>0</v>
      </c>
      <c r="K142" s="428">
        <v>0</v>
      </c>
      <c r="L142" s="428">
        <v>0</v>
      </c>
    </row>
    <row r="143" spans="1:12" ht="12.75" customHeight="1" thickBot="1">
      <c r="A143" s="427" t="s">
        <v>561</v>
      </c>
      <c r="B143" s="427" t="s">
        <v>543</v>
      </c>
      <c r="C143" s="428">
        <v>42000</v>
      </c>
      <c r="D143" s="429">
        <v>4741.9</v>
      </c>
      <c r="E143" s="429">
        <v>12574.8</v>
      </c>
      <c r="F143" s="429">
        <v>7832.9</v>
      </c>
      <c r="G143" s="428">
        <v>0</v>
      </c>
      <c r="H143" s="428">
        <v>0</v>
      </c>
      <c r="I143" s="428">
        <v>0</v>
      </c>
      <c r="J143" s="428">
        <v>0</v>
      </c>
      <c r="K143" s="429">
        <v>7832.9</v>
      </c>
      <c r="L143" s="428">
        <v>0</v>
      </c>
    </row>
    <row r="144" spans="1:12" ht="12.75" customHeight="1" thickBot="1">
      <c r="A144" s="427" t="s">
        <v>562</v>
      </c>
      <c r="B144" s="427" t="s">
        <v>543</v>
      </c>
      <c r="C144" s="428">
        <v>42000</v>
      </c>
      <c r="D144" s="429">
        <v>4762.78</v>
      </c>
      <c r="E144" s="429">
        <v>12537</v>
      </c>
      <c r="F144" s="429">
        <v>7774.22</v>
      </c>
      <c r="G144" s="428">
        <v>0</v>
      </c>
      <c r="H144" s="428">
        <v>0</v>
      </c>
      <c r="I144" s="428">
        <v>0</v>
      </c>
      <c r="J144" s="428">
        <v>0</v>
      </c>
      <c r="K144" s="429">
        <v>7774.22</v>
      </c>
      <c r="L144" s="428">
        <v>0</v>
      </c>
    </row>
    <row r="145" spans="1:12" ht="12.75" customHeight="1" thickBot="1">
      <c r="A145" s="427" t="s">
        <v>562</v>
      </c>
      <c r="B145" s="427" t="s">
        <v>540</v>
      </c>
      <c r="C145" s="428">
        <v>61000</v>
      </c>
      <c r="D145" s="429">
        <v>14543.06</v>
      </c>
      <c r="E145" s="429">
        <v>18208.5</v>
      </c>
      <c r="F145" s="428">
        <v>0</v>
      </c>
      <c r="G145" s="428">
        <v>0</v>
      </c>
      <c r="H145" s="428">
        <v>0</v>
      </c>
      <c r="I145" s="428">
        <v>0</v>
      </c>
      <c r="J145" s="428">
        <v>0</v>
      </c>
      <c r="K145" s="428">
        <v>0</v>
      </c>
      <c r="L145" s="428">
        <v>0</v>
      </c>
    </row>
    <row r="146" spans="1:12" ht="12.75" customHeight="1" thickBot="1">
      <c r="A146" s="427" t="s">
        <v>563</v>
      </c>
      <c r="B146" s="427" t="s">
        <v>543</v>
      </c>
      <c r="C146" s="428">
        <v>57000</v>
      </c>
      <c r="D146" s="429">
        <v>9046.13</v>
      </c>
      <c r="E146" s="429">
        <v>22572</v>
      </c>
      <c r="F146" s="429">
        <v>13525.87</v>
      </c>
      <c r="G146" s="428">
        <v>0</v>
      </c>
      <c r="H146" s="428">
        <v>0</v>
      </c>
      <c r="I146" s="428">
        <v>0</v>
      </c>
      <c r="J146" s="428">
        <v>0</v>
      </c>
      <c r="K146" s="429">
        <v>13525.87</v>
      </c>
      <c r="L146" s="428">
        <v>0</v>
      </c>
    </row>
    <row r="147" spans="1:12" ht="12.75" customHeight="1" thickBot="1">
      <c r="A147" s="427" t="s">
        <v>563</v>
      </c>
      <c r="B147" s="427" t="s">
        <v>540</v>
      </c>
      <c r="C147" s="428">
        <v>5000</v>
      </c>
      <c r="D147" s="429">
        <v>1574.56</v>
      </c>
      <c r="E147" s="429">
        <v>1980</v>
      </c>
      <c r="F147" s="428">
        <v>0</v>
      </c>
      <c r="G147" s="428">
        <v>0</v>
      </c>
      <c r="H147" s="428">
        <v>0</v>
      </c>
      <c r="I147" s="428">
        <v>0</v>
      </c>
      <c r="J147" s="428">
        <v>0</v>
      </c>
      <c r="K147" s="428">
        <v>0</v>
      </c>
      <c r="L147" s="428">
        <v>0</v>
      </c>
    </row>
    <row r="148" spans="1:12" ht="12.75" customHeight="1" thickBot="1">
      <c r="A148" s="427" t="s">
        <v>564</v>
      </c>
      <c r="B148" s="427" t="s">
        <v>540</v>
      </c>
      <c r="C148" s="428">
        <v>145296</v>
      </c>
      <c r="D148" s="429">
        <v>52411.09</v>
      </c>
      <c r="E148" s="429">
        <v>71848.87</v>
      </c>
      <c r="F148" s="428">
        <v>0</v>
      </c>
      <c r="G148" s="428">
        <v>0</v>
      </c>
      <c r="H148" s="428">
        <v>653.83</v>
      </c>
      <c r="I148" s="428">
        <v>0</v>
      </c>
      <c r="J148" s="428">
        <v>0</v>
      </c>
      <c r="K148" s="428">
        <v>653.83</v>
      </c>
      <c r="L148" s="428">
        <v>653.83</v>
      </c>
    </row>
    <row r="149" spans="1:12" ht="12.75" customHeight="1" thickBot="1">
      <c r="A149" s="427" t="s">
        <v>564</v>
      </c>
      <c r="B149" s="427" t="s">
        <v>543</v>
      </c>
      <c r="C149" s="428">
        <v>60000</v>
      </c>
      <c r="D149" s="429">
        <v>15537.04</v>
      </c>
      <c r="E149" s="429">
        <v>29670</v>
      </c>
      <c r="F149" s="429">
        <v>14132.96</v>
      </c>
      <c r="G149" s="428">
        <v>0</v>
      </c>
      <c r="H149" s="428">
        <v>0</v>
      </c>
      <c r="I149" s="428">
        <v>0</v>
      </c>
      <c r="J149" s="428">
        <v>0</v>
      </c>
      <c r="K149" s="429">
        <v>14132.96</v>
      </c>
      <c r="L149" s="428">
        <v>270</v>
      </c>
    </row>
    <row r="150" spans="1:12" ht="12.75" customHeight="1" thickBot="1">
      <c r="A150" s="427" t="s">
        <v>565</v>
      </c>
      <c r="B150" s="427" t="s">
        <v>543</v>
      </c>
      <c r="C150" s="428">
        <v>42500</v>
      </c>
      <c r="D150" s="429">
        <v>8650.36</v>
      </c>
      <c r="E150" s="429">
        <v>21016.25</v>
      </c>
      <c r="F150" s="429">
        <v>12365.89</v>
      </c>
      <c r="G150" s="428">
        <v>0</v>
      </c>
      <c r="H150" s="428">
        <v>0</v>
      </c>
      <c r="I150" s="428">
        <v>0</v>
      </c>
      <c r="J150" s="428">
        <v>0</v>
      </c>
      <c r="K150" s="429">
        <v>12365.89</v>
      </c>
      <c r="L150" s="428">
        <v>85</v>
      </c>
    </row>
    <row r="151" spans="1:12" ht="12.75" customHeight="1" thickBot="1">
      <c r="A151" s="427" t="s">
        <v>565</v>
      </c>
      <c r="B151" s="427" t="s">
        <v>540</v>
      </c>
      <c r="C151" s="428">
        <v>324348</v>
      </c>
      <c r="D151" s="429">
        <v>112161.94</v>
      </c>
      <c r="E151" s="429">
        <v>160390.09</v>
      </c>
      <c r="F151" s="428">
        <v>0</v>
      </c>
      <c r="G151" s="428">
        <v>0</v>
      </c>
      <c r="H151" s="428">
        <v>-162.17</v>
      </c>
      <c r="I151" s="428">
        <v>0</v>
      </c>
      <c r="J151" s="428">
        <v>0</v>
      </c>
      <c r="K151" s="428">
        <v>-162.17</v>
      </c>
      <c r="L151" s="428">
        <v>648.7</v>
      </c>
    </row>
    <row r="152" spans="1:12" ht="12.75" customHeight="1" thickBot="1">
      <c r="A152" s="427" t="s">
        <v>566</v>
      </c>
      <c r="B152" s="427" t="s">
        <v>540</v>
      </c>
      <c r="C152" s="428">
        <v>64000</v>
      </c>
      <c r="D152" s="429">
        <v>22107.52</v>
      </c>
      <c r="E152" s="429">
        <v>31577.6</v>
      </c>
      <c r="F152" s="428">
        <v>0</v>
      </c>
      <c r="G152" s="428">
        <v>0</v>
      </c>
      <c r="H152" s="428">
        <v>25.6</v>
      </c>
      <c r="I152" s="428">
        <v>0</v>
      </c>
      <c r="J152" s="428">
        <v>0</v>
      </c>
      <c r="K152" s="428">
        <v>25.6</v>
      </c>
      <c r="L152" s="428">
        <v>25.6</v>
      </c>
    </row>
    <row r="153" spans="1:12" ht="12.75" customHeight="1" thickBot="1">
      <c r="A153" s="427" t="s">
        <v>567</v>
      </c>
      <c r="B153" s="427" t="s">
        <v>540</v>
      </c>
      <c r="C153" s="428">
        <v>99609</v>
      </c>
      <c r="D153" s="429">
        <v>47751.02</v>
      </c>
      <c r="E153" s="429">
        <v>58908.76</v>
      </c>
      <c r="F153" s="428">
        <v>0</v>
      </c>
      <c r="G153" s="428">
        <v>0</v>
      </c>
      <c r="H153" s="428">
        <v>278.9</v>
      </c>
      <c r="I153" s="428">
        <v>0</v>
      </c>
      <c r="J153" s="428">
        <v>0</v>
      </c>
      <c r="K153" s="428">
        <v>278.9</v>
      </c>
      <c r="L153" s="428">
        <v>49.8</v>
      </c>
    </row>
    <row r="154" spans="1:12" ht="12.75" customHeight="1" thickBot="1">
      <c r="A154" s="427" t="s">
        <v>568</v>
      </c>
      <c r="B154" s="427" t="s">
        <v>540</v>
      </c>
      <c r="C154" s="428">
        <v>144000</v>
      </c>
      <c r="D154" s="429">
        <v>82551.59</v>
      </c>
      <c r="E154" s="429">
        <v>98784</v>
      </c>
      <c r="F154" s="428">
        <v>0</v>
      </c>
      <c r="G154" s="428">
        <v>0</v>
      </c>
      <c r="H154" s="428">
        <v>0</v>
      </c>
      <c r="I154" s="428">
        <v>0</v>
      </c>
      <c r="J154" s="428">
        <v>0</v>
      </c>
      <c r="K154" s="428">
        <v>0</v>
      </c>
      <c r="L154" s="428">
        <v>0</v>
      </c>
    </row>
    <row r="155" spans="1:12" ht="12.75" customHeight="1" thickBot="1">
      <c r="A155" s="427" t="s">
        <v>569</v>
      </c>
      <c r="B155" s="427" t="s">
        <v>540</v>
      </c>
      <c r="C155" s="428">
        <v>20000</v>
      </c>
      <c r="D155" s="429">
        <v>14271.42</v>
      </c>
      <c r="E155" s="429">
        <v>15676</v>
      </c>
      <c r="F155" s="428">
        <v>0</v>
      </c>
      <c r="G155" s="428">
        <v>0</v>
      </c>
      <c r="H155" s="428">
        <v>28</v>
      </c>
      <c r="I155" s="428">
        <v>0</v>
      </c>
      <c r="J155" s="428">
        <v>0</v>
      </c>
      <c r="K155" s="428">
        <v>28</v>
      </c>
      <c r="L155" s="428">
        <v>12</v>
      </c>
    </row>
    <row r="156" spans="1:12" ht="12.75" customHeight="1" thickBot="1">
      <c r="A156" s="427" t="s">
        <v>570</v>
      </c>
      <c r="B156" s="427" t="s">
        <v>543</v>
      </c>
      <c r="C156" s="428">
        <v>21800</v>
      </c>
      <c r="D156" s="429">
        <v>19401.58</v>
      </c>
      <c r="E156" s="429">
        <v>19188.36</v>
      </c>
      <c r="F156" s="428">
        <v>-213.22</v>
      </c>
      <c r="G156" s="428">
        <v>0</v>
      </c>
      <c r="H156" s="428">
        <v>0</v>
      </c>
      <c r="I156" s="428">
        <v>0</v>
      </c>
      <c r="J156" s="428">
        <v>0</v>
      </c>
      <c r="K156" s="428">
        <v>-213.22</v>
      </c>
      <c r="L156" s="428">
        <v>76.3</v>
      </c>
    </row>
    <row r="157" spans="1:12" ht="12.75" customHeight="1" thickBot="1">
      <c r="A157" s="427" t="s">
        <v>570</v>
      </c>
      <c r="B157" s="427" t="s">
        <v>540</v>
      </c>
      <c r="C157" s="428">
        <v>12000</v>
      </c>
      <c r="D157" s="429">
        <v>9707.33</v>
      </c>
      <c r="E157" s="429">
        <v>10562.4</v>
      </c>
      <c r="F157" s="428">
        <v>0</v>
      </c>
      <c r="G157" s="428">
        <v>0</v>
      </c>
      <c r="H157" s="428">
        <v>86.4</v>
      </c>
      <c r="I157" s="428">
        <v>0</v>
      </c>
      <c r="J157" s="428">
        <v>0</v>
      </c>
      <c r="K157" s="428">
        <v>86.4</v>
      </c>
      <c r="L157" s="428">
        <v>42</v>
      </c>
    </row>
    <row r="158" spans="1:12" ht="12.75" customHeight="1" thickBot="1">
      <c r="A158" s="427" t="s">
        <v>571</v>
      </c>
      <c r="B158" s="427" t="s">
        <v>543</v>
      </c>
      <c r="C158" s="428">
        <v>182242</v>
      </c>
      <c r="D158" s="429">
        <v>173357.02</v>
      </c>
      <c r="E158" s="429">
        <v>177248.57</v>
      </c>
      <c r="F158" s="429">
        <v>3891.55</v>
      </c>
      <c r="G158" s="428">
        <v>0</v>
      </c>
      <c r="H158" s="428">
        <v>0</v>
      </c>
      <c r="I158" s="428">
        <v>0</v>
      </c>
      <c r="J158" s="428">
        <v>0</v>
      </c>
      <c r="K158" s="429">
        <v>3891.55</v>
      </c>
      <c r="L158" s="428">
        <v>473.83</v>
      </c>
    </row>
    <row r="159" spans="1:12" ht="12.75" customHeight="1" thickBot="1">
      <c r="A159" s="430" t="s">
        <v>572</v>
      </c>
      <c r="B159" s="430">
        <v>46</v>
      </c>
      <c r="C159" s="427"/>
      <c r="D159" s="431">
        <v>1146719.75</v>
      </c>
      <c r="E159" s="431">
        <v>973206.87</v>
      </c>
      <c r="F159" s="431">
        <v>-36760.15</v>
      </c>
      <c r="G159" s="432">
        <v>0</v>
      </c>
      <c r="H159" s="431">
        <v>-1989.26</v>
      </c>
      <c r="I159" s="432">
        <v>0</v>
      </c>
      <c r="J159" s="432">
        <v>0</v>
      </c>
      <c r="K159" s="431">
        <v>-38749.41</v>
      </c>
      <c r="L159" s="431">
        <v>-1725.5</v>
      </c>
    </row>
    <row r="160" spans="1:12" ht="12.75" customHeight="1" thickBot="1">
      <c r="A160" s="424" t="s">
        <v>488</v>
      </c>
      <c r="B160" s="425"/>
      <c r="C160" s="425"/>
      <c r="D160" s="425"/>
      <c r="E160" s="425"/>
      <c r="F160" s="425"/>
      <c r="G160" s="425"/>
      <c r="H160" s="425"/>
      <c r="I160" s="425"/>
      <c r="J160" s="425"/>
      <c r="K160" s="425"/>
      <c r="L160" s="426"/>
    </row>
    <row r="161" spans="1:12" ht="12.75" customHeight="1" thickBot="1">
      <c r="A161" s="427" t="s">
        <v>541</v>
      </c>
      <c r="B161" s="427" t="s">
        <v>540</v>
      </c>
      <c r="C161" s="428">
        <v>28971</v>
      </c>
      <c r="D161" s="429">
        <v>49302.12</v>
      </c>
      <c r="E161" s="429">
        <v>5710.18</v>
      </c>
      <c r="F161" s="428">
        <v>0</v>
      </c>
      <c r="G161" s="428">
        <v>0</v>
      </c>
      <c r="H161" s="429">
        <v>-1900.5</v>
      </c>
      <c r="I161" s="428">
        <v>0</v>
      </c>
      <c r="J161" s="428">
        <v>0</v>
      </c>
      <c r="K161" s="429">
        <v>-1900.5</v>
      </c>
      <c r="L161" s="428">
        <v>0</v>
      </c>
    </row>
    <row r="162" spans="1:12" ht="12.75" customHeight="1" thickBot="1">
      <c r="A162" s="427" t="s">
        <v>542</v>
      </c>
      <c r="B162" s="427" t="s">
        <v>540</v>
      </c>
      <c r="C162" s="428">
        <v>41540</v>
      </c>
      <c r="D162" s="429">
        <v>60663.12</v>
      </c>
      <c r="E162" s="429">
        <v>3829.99</v>
      </c>
      <c r="F162" s="428">
        <v>0</v>
      </c>
      <c r="G162" s="428">
        <v>0</v>
      </c>
      <c r="H162" s="428">
        <v>-29.08</v>
      </c>
      <c r="I162" s="428">
        <v>0</v>
      </c>
      <c r="J162" s="428">
        <v>0</v>
      </c>
      <c r="K162" s="428">
        <v>-29.08</v>
      </c>
      <c r="L162" s="428">
        <v>-290.78</v>
      </c>
    </row>
    <row r="163" spans="1:12" ht="12.75" customHeight="1" thickBot="1">
      <c r="A163" s="427" t="s">
        <v>542</v>
      </c>
      <c r="B163" s="427" t="s">
        <v>543</v>
      </c>
      <c r="C163" s="428">
        <v>7815</v>
      </c>
      <c r="D163" s="429">
        <v>6394.47</v>
      </c>
      <c r="E163" s="428">
        <v>720.54</v>
      </c>
      <c r="F163" s="429">
        <v>-5673.93</v>
      </c>
      <c r="G163" s="428">
        <v>0</v>
      </c>
      <c r="H163" s="428">
        <v>0</v>
      </c>
      <c r="I163" s="428">
        <v>0</v>
      </c>
      <c r="J163" s="428">
        <v>0</v>
      </c>
      <c r="K163" s="429">
        <v>-5673.93</v>
      </c>
      <c r="L163" s="428">
        <v>-54.71</v>
      </c>
    </row>
    <row r="164" spans="1:12" ht="12.75" customHeight="1" thickBot="1">
      <c r="A164" s="427" t="s">
        <v>544</v>
      </c>
      <c r="B164" s="427" t="s">
        <v>540</v>
      </c>
      <c r="C164" s="428">
        <v>15723</v>
      </c>
      <c r="D164" s="429">
        <v>24016.8</v>
      </c>
      <c r="E164" s="429">
        <v>3144.6</v>
      </c>
      <c r="F164" s="428">
        <v>0</v>
      </c>
      <c r="G164" s="428">
        <v>0</v>
      </c>
      <c r="H164" s="429">
        <v>-1132.06</v>
      </c>
      <c r="I164" s="428">
        <v>0</v>
      </c>
      <c r="J164" s="428">
        <v>0</v>
      </c>
      <c r="K164" s="429">
        <v>-1132.06</v>
      </c>
      <c r="L164" s="428">
        <v>0</v>
      </c>
    </row>
    <row r="165" spans="1:12" ht="12.75" customHeight="1" thickBot="1">
      <c r="A165" s="427" t="s">
        <v>545</v>
      </c>
      <c r="B165" s="427" t="s">
        <v>540</v>
      </c>
      <c r="C165" s="428">
        <v>30499</v>
      </c>
      <c r="D165" s="429">
        <v>46768.75</v>
      </c>
      <c r="E165" s="429">
        <v>3766.63</v>
      </c>
      <c r="F165" s="428">
        <v>0</v>
      </c>
      <c r="G165" s="428">
        <v>0</v>
      </c>
      <c r="H165" s="428">
        <v>-173.84</v>
      </c>
      <c r="I165" s="428">
        <v>0</v>
      </c>
      <c r="J165" s="428">
        <v>0</v>
      </c>
      <c r="K165" s="428">
        <v>-173.84</v>
      </c>
      <c r="L165" s="428">
        <v>0</v>
      </c>
    </row>
    <row r="166" spans="1:12" ht="12.75" customHeight="1" thickBot="1">
      <c r="A166" s="427" t="s">
        <v>545</v>
      </c>
      <c r="B166" s="427" t="s">
        <v>543</v>
      </c>
      <c r="C166" s="428">
        <v>1708</v>
      </c>
      <c r="D166" s="429">
        <v>1587.8</v>
      </c>
      <c r="E166" s="428">
        <v>210.94</v>
      </c>
      <c r="F166" s="429">
        <v>-1376.86</v>
      </c>
      <c r="G166" s="428">
        <v>0</v>
      </c>
      <c r="H166" s="428">
        <v>0</v>
      </c>
      <c r="I166" s="428">
        <v>0</v>
      </c>
      <c r="J166" s="428">
        <v>0</v>
      </c>
      <c r="K166" s="429">
        <v>-1376.86</v>
      </c>
      <c r="L166" s="428">
        <v>0</v>
      </c>
    </row>
    <row r="167" spans="1:12" ht="12.75" customHeight="1" thickBot="1">
      <c r="A167" s="427" t="s">
        <v>546</v>
      </c>
      <c r="B167" s="427" t="s">
        <v>540</v>
      </c>
      <c r="C167" s="428">
        <v>17198</v>
      </c>
      <c r="D167" s="429">
        <v>28692.21</v>
      </c>
      <c r="E167" s="429">
        <v>4990.86</v>
      </c>
      <c r="F167" s="428">
        <v>0</v>
      </c>
      <c r="G167" s="428">
        <v>0</v>
      </c>
      <c r="H167" s="429">
        <v>-2514.35</v>
      </c>
      <c r="I167" s="428">
        <v>0</v>
      </c>
      <c r="J167" s="428">
        <v>0</v>
      </c>
      <c r="K167" s="429">
        <v>-2514.35</v>
      </c>
      <c r="L167" s="428">
        <v>6.88</v>
      </c>
    </row>
    <row r="168" spans="1:12" ht="12.75" customHeight="1" thickBot="1">
      <c r="A168" s="427" t="s">
        <v>546</v>
      </c>
      <c r="B168" s="427" t="s">
        <v>543</v>
      </c>
      <c r="C168" s="428">
        <v>1000</v>
      </c>
      <c r="D168" s="429">
        <v>1055.25</v>
      </c>
      <c r="E168" s="428">
        <v>290.2</v>
      </c>
      <c r="F168" s="428">
        <v>-765.05</v>
      </c>
      <c r="G168" s="428">
        <v>0</v>
      </c>
      <c r="H168" s="428">
        <v>0</v>
      </c>
      <c r="I168" s="428">
        <v>0</v>
      </c>
      <c r="J168" s="428">
        <v>0</v>
      </c>
      <c r="K168" s="428">
        <v>-765.05</v>
      </c>
      <c r="L168" s="428">
        <v>0.4</v>
      </c>
    </row>
    <row r="169" spans="1:12" ht="12.75" customHeight="1" thickBot="1">
      <c r="A169" s="427" t="s">
        <v>547</v>
      </c>
      <c r="B169" s="427" t="s">
        <v>540</v>
      </c>
      <c r="C169" s="428">
        <v>10000</v>
      </c>
      <c r="D169" s="429">
        <v>7780</v>
      </c>
      <c r="E169" s="429">
        <v>2065</v>
      </c>
      <c r="F169" s="428">
        <v>0</v>
      </c>
      <c r="G169" s="428">
        <v>0</v>
      </c>
      <c r="H169" s="428">
        <v>-185</v>
      </c>
      <c r="I169" s="428">
        <v>0</v>
      </c>
      <c r="J169" s="428">
        <v>0</v>
      </c>
      <c r="K169" s="428">
        <v>-185</v>
      </c>
      <c r="L169" s="428">
        <v>0</v>
      </c>
    </row>
    <row r="170" spans="1:12" ht="12.75" customHeight="1" thickBot="1">
      <c r="A170" s="427" t="s">
        <v>547</v>
      </c>
      <c r="B170" s="427" t="s">
        <v>543</v>
      </c>
      <c r="C170" s="428">
        <v>14511</v>
      </c>
      <c r="D170" s="429">
        <v>13684.76</v>
      </c>
      <c r="E170" s="429">
        <v>2996.52</v>
      </c>
      <c r="F170" s="429">
        <v>-10688.24</v>
      </c>
      <c r="G170" s="428">
        <v>0</v>
      </c>
      <c r="H170" s="428">
        <v>0</v>
      </c>
      <c r="I170" s="428">
        <v>0</v>
      </c>
      <c r="J170" s="428">
        <v>0</v>
      </c>
      <c r="K170" s="429">
        <v>-10688.24</v>
      </c>
      <c r="L170" s="428">
        <v>0</v>
      </c>
    </row>
    <row r="171" spans="1:12" ht="12.75" customHeight="1" thickBot="1">
      <c r="A171" s="427" t="s">
        <v>548</v>
      </c>
      <c r="B171" s="427" t="s">
        <v>540</v>
      </c>
      <c r="C171" s="428">
        <v>40723</v>
      </c>
      <c r="D171" s="429">
        <v>31540.41</v>
      </c>
      <c r="E171" s="429">
        <v>14037.22</v>
      </c>
      <c r="F171" s="428">
        <v>0</v>
      </c>
      <c r="G171" s="428">
        <v>0</v>
      </c>
      <c r="H171" s="428">
        <v>-651.57</v>
      </c>
      <c r="I171" s="428">
        <v>0</v>
      </c>
      <c r="J171" s="428">
        <v>0</v>
      </c>
      <c r="K171" s="428">
        <v>-651.57</v>
      </c>
      <c r="L171" s="428">
        <v>0</v>
      </c>
    </row>
    <row r="172" spans="1:12" ht="12.75" customHeight="1" thickBot="1">
      <c r="A172" s="427" t="s">
        <v>548</v>
      </c>
      <c r="B172" s="427" t="s">
        <v>543</v>
      </c>
      <c r="C172" s="428">
        <v>1000</v>
      </c>
      <c r="D172" s="429">
        <v>1618.05</v>
      </c>
      <c r="E172" s="428">
        <v>344.7</v>
      </c>
      <c r="F172" s="429">
        <v>-1273.35</v>
      </c>
      <c r="G172" s="428">
        <v>0</v>
      </c>
      <c r="H172" s="428">
        <v>0</v>
      </c>
      <c r="I172" s="428">
        <v>0</v>
      </c>
      <c r="J172" s="428">
        <v>0</v>
      </c>
      <c r="K172" s="429">
        <v>-1273.35</v>
      </c>
      <c r="L172" s="428">
        <v>0</v>
      </c>
    </row>
    <row r="173" spans="1:12" ht="12.75" customHeight="1" thickBot="1">
      <c r="A173" s="427" t="s">
        <v>549</v>
      </c>
      <c r="B173" s="427" t="s">
        <v>540</v>
      </c>
      <c r="C173" s="428">
        <v>13000</v>
      </c>
      <c r="D173" s="429">
        <v>11744</v>
      </c>
      <c r="E173" s="429">
        <v>2476.5</v>
      </c>
      <c r="F173" s="428">
        <v>0</v>
      </c>
      <c r="G173" s="428">
        <v>0</v>
      </c>
      <c r="H173" s="428">
        <v>-143</v>
      </c>
      <c r="I173" s="428">
        <v>0</v>
      </c>
      <c r="J173" s="428">
        <v>0</v>
      </c>
      <c r="K173" s="428">
        <v>-143</v>
      </c>
      <c r="L173" s="428">
        <v>10.4</v>
      </c>
    </row>
    <row r="174" spans="1:12" ht="12.75" customHeight="1" thickBot="1">
      <c r="A174" s="427" t="s">
        <v>549</v>
      </c>
      <c r="B174" s="427" t="s">
        <v>543</v>
      </c>
      <c r="C174" s="428">
        <v>5258</v>
      </c>
      <c r="D174" s="429">
        <v>4586.95</v>
      </c>
      <c r="E174" s="429">
        <v>1001.65</v>
      </c>
      <c r="F174" s="429">
        <v>-3585.3</v>
      </c>
      <c r="G174" s="428">
        <v>0</v>
      </c>
      <c r="H174" s="428">
        <v>0</v>
      </c>
      <c r="I174" s="428">
        <v>0</v>
      </c>
      <c r="J174" s="428">
        <v>0</v>
      </c>
      <c r="K174" s="429">
        <v>-3585.3</v>
      </c>
      <c r="L174" s="428">
        <v>4.21</v>
      </c>
    </row>
    <row r="175" spans="1:12" ht="12.75" customHeight="1" thickBot="1">
      <c r="A175" s="427" t="s">
        <v>550</v>
      </c>
      <c r="B175" s="427" t="s">
        <v>543</v>
      </c>
      <c r="C175" s="428">
        <v>2000</v>
      </c>
      <c r="D175" s="429">
        <v>1407</v>
      </c>
      <c r="E175" s="428">
        <v>0</v>
      </c>
      <c r="F175" s="429">
        <v>-1407</v>
      </c>
      <c r="G175" s="428">
        <v>0</v>
      </c>
      <c r="H175" s="428">
        <v>0</v>
      </c>
      <c r="I175" s="428">
        <v>0</v>
      </c>
      <c r="J175" s="428">
        <v>0</v>
      </c>
      <c r="K175" s="429">
        <v>-1407</v>
      </c>
      <c r="L175" s="428">
        <v>0</v>
      </c>
    </row>
    <row r="176" spans="1:12" ht="12.75" customHeight="1" thickBot="1">
      <c r="A176" s="427" t="s">
        <v>551</v>
      </c>
      <c r="B176" s="427" t="s">
        <v>543</v>
      </c>
      <c r="C176" s="428">
        <v>10519</v>
      </c>
      <c r="D176" s="429">
        <v>32854.92</v>
      </c>
      <c r="E176" s="429">
        <v>6846.82</v>
      </c>
      <c r="F176" s="429">
        <v>-26008.1</v>
      </c>
      <c r="G176" s="428">
        <v>0</v>
      </c>
      <c r="H176" s="428">
        <v>0</v>
      </c>
      <c r="I176" s="428">
        <v>0</v>
      </c>
      <c r="J176" s="428">
        <v>0</v>
      </c>
      <c r="K176" s="429">
        <v>-26008.1</v>
      </c>
      <c r="L176" s="428">
        <v>815.23</v>
      </c>
    </row>
    <row r="177" spans="1:12" ht="12.75" customHeight="1" thickBot="1">
      <c r="A177" s="427" t="s">
        <v>552</v>
      </c>
      <c r="B177" s="427" t="s">
        <v>540</v>
      </c>
      <c r="C177" s="428">
        <v>2000</v>
      </c>
      <c r="D177" s="429">
        <v>2579.12</v>
      </c>
      <c r="E177" s="429">
        <v>2249.6</v>
      </c>
      <c r="F177" s="428">
        <v>0</v>
      </c>
      <c r="G177" s="428">
        <v>0</v>
      </c>
      <c r="H177" s="428">
        <v>295</v>
      </c>
      <c r="I177" s="428">
        <v>0</v>
      </c>
      <c r="J177" s="428">
        <v>0</v>
      </c>
      <c r="K177" s="428">
        <v>295</v>
      </c>
      <c r="L177" s="428">
        <v>0</v>
      </c>
    </row>
    <row r="178" spans="1:12" ht="12.75" customHeight="1" thickBot="1">
      <c r="A178" s="427" t="s">
        <v>553</v>
      </c>
      <c r="B178" s="427" t="s">
        <v>540</v>
      </c>
      <c r="C178" s="428">
        <v>1714</v>
      </c>
      <c r="D178" s="429">
        <v>1776.06</v>
      </c>
      <c r="E178" s="429">
        <v>1300.75</v>
      </c>
      <c r="F178" s="428">
        <v>0</v>
      </c>
      <c r="G178" s="428">
        <v>0</v>
      </c>
      <c r="H178" s="428">
        <v>392.33</v>
      </c>
      <c r="I178" s="428">
        <v>0</v>
      </c>
      <c r="J178" s="428">
        <v>0</v>
      </c>
      <c r="K178" s="428">
        <v>392.33</v>
      </c>
      <c r="L178" s="428">
        <v>0</v>
      </c>
    </row>
    <row r="179" spans="1:12" ht="12.75" customHeight="1" thickBot="1">
      <c r="A179" s="427" t="s">
        <v>554</v>
      </c>
      <c r="B179" s="427" t="s">
        <v>543</v>
      </c>
      <c r="C179" s="428">
        <v>21</v>
      </c>
      <c r="D179" s="429">
        <v>52617.79</v>
      </c>
      <c r="E179" s="429">
        <v>25214.7</v>
      </c>
      <c r="F179" s="429">
        <v>-27403.09</v>
      </c>
      <c r="G179" s="428">
        <v>0</v>
      </c>
      <c r="H179" s="428">
        <v>0</v>
      </c>
      <c r="I179" s="428">
        <v>0</v>
      </c>
      <c r="J179" s="428">
        <v>0</v>
      </c>
      <c r="K179" s="429">
        <v>-27403.09</v>
      </c>
      <c r="L179" s="429">
        <v>-1500.52</v>
      </c>
    </row>
    <row r="180" spans="1:12" ht="12.75" customHeight="1" thickBot="1">
      <c r="A180" s="427" t="s">
        <v>555</v>
      </c>
      <c r="B180" s="427" t="s">
        <v>540</v>
      </c>
      <c r="C180" s="428">
        <v>37883</v>
      </c>
      <c r="D180" s="429">
        <v>19473.43</v>
      </c>
      <c r="E180" s="429">
        <v>1041.78</v>
      </c>
      <c r="F180" s="428">
        <v>0</v>
      </c>
      <c r="G180" s="428">
        <v>0</v>
      </c>
      <c r="H180" s="428">
        <v>-22.73</v>
      </c>
      <c r="I180" s="428">
        <v>0</v>
      </c>
      <c r="J180" s="428">
        <v>0</v>
      </c>
      <c r="K180" s="428">
        <v>-22.73</v>
      </c>
      <c r="L180" s="428">
        <v>7.57</v>
      </c>
    </row>
    <row r="181" spans="1:12" ht="12.75" customHeight="1" thickBot="1">
      <c r="A181" s="427" t="s">
        <v>556</v>
      </c>
      <c r="B181" s="427" t="s">
        <v>540</v>
      </c>
      <c r="C181" s="428">
        <v>12395</v>
      </c>
      <c r="D181" s="429">
        <v>4410.5</v>
      </c>
      <c r="E181" s="428">
        <v>81.81</v>
      </c>
      <c r="F181" s="428">
        <v>0</v>
      </c>
      <c r="G181" s="428">
        <v>0</v>
      </c>
      <c r="H181" s="428">
        <v>4.96</v>
      </c>
      <c r="I181" s="428">
        <v>0</v>
      </c>
      <c r="J181" s="428">
        <v>0</v>
      </c>
      <c r="K181" s="428">
        <v>4.96</v>
      </c>
      <c r="L181" s="428">
        <v>2.48</v>
      </c>
    </row>
    <row r="182" spans="1:12" ht="12.75" customHeight="1" thickBot="1">
      <c r="A182" s="427" t="s">
        <v>556</v>
      </c>
      <c r="B182" s="427" t="s">
        <v>543</v>
      </c>
      <c r="C182" s="428">
        <v>16020</v>
      </c>
      <c r="D182" s="429">
        <v>7469.99</v>
      </c>
      <c r="E182" s="428">
        <v>105.73</v>
      </c>
      <c r="F182" s="429">
        <v>-7364.26</v>
      </c>
      <c r="G182" s="428">
        <v>0</v>
      </c>
      <c r="H182" s="428">
        <v>0</v>
      </c>
      <c r="I182" s="428">
        <v>0</v>
      </c>
      <c r="J182" s="428">
        <v>0</v>
      </c>
      <c r="K182" s="429">
        <v>-7364.26</v>
      </c>
      <c r="L182" s="428">
        <v>3.2</v>
      </c>
    </row>
    <row r="183" spans="1:12" ht="12.75" customHeight="1" thickBot="1">
      <c r="A183" s="427" t="s">
        <v>557</v>
      </c>
      <c r="B183" s="427" t="s">
        <v>543</v>
      </c>
      <c r="C183" s="428">
        <v>23916</v>
      </c>
      <c r="D183" s="429">
        <v>18599.6</v>
      </c>
      <c r="E183" s="428">
        <v>731.83</v>
      </c>
      <c r="F183" s="429">
        <v>-17867.77</v>
      </c>
      <c r="G183" s="428">
        <v>0</v>
      </c>
      <c r="H183" s="428">
        <v>0</v>
      </c>
      <c r="I183" s="428">
        <v>0</v>
      </c>
      <c r="J183" s="428">
        <v>0</v>
      </c>
      <c r="K183" s="429">
        <v>-17867.77</v>
      </c>
      <c r="L183" s="428">
        <v>-4.78</v>
      </c>
    </row>
    <row r="184" spans="1:12" ht="12.75" customHeight="1" thickBot="1">
      <c r="A184" s="427" t="s">
        <v>557</v>
      </c>
      <c r="B184" s="427" t="s">
        <v>540</v>
      </c>
      <c r="C184" s="428">
        <v>10000</v>
      </c>
      <c r="D184" s="429">
        <v>2365</v>
      </c>
      <c r="E184" s="428">
        <v>306</v>
      </c>
      <c r="F184" s="428">
        <v>0</v>
      </c>
      <c r="G184" s="428">
        <v>0</v>
      </c>
      <c r="H184" s="428">
        <v>33</v>
      </c>
      <c r="I184" s="428">
        <v>0</v>
      </c>
      <c r="J184" s="428">
        <v>0</v>
      </c>
      <c r="K184" s="428">
        <v>33</v>
      </c>
      <c r="L184" s="428">
        <v>-2</v>
      </c>
    </row>
    <row r="185" spans="1:12" ht="12.75" customHeight="1" thickBot="1">
      <c r="A185" s="427" t="s">
        <v>558</v>
      </c>
      <c r="B185" s="427" t="s">
        <v>540</v>
      </c>
      <c r="C185" s="428">
        <v>85000</v>
      </c>
      <c r="D185" s="429">
        <v>91953.14</v>
      </c>
      <c r="E185" s="429">
        <v>87652</v>
      </c>
      <c r="F185" s="428">
        <v>0</v>
      </c>
      <c r="G185" s="428">
        <v>0</v>
      </c>
      <c r="H185" s="429">
        <v>3502</v>
      </c>
      <c r="I185" s="428">
        <v>0</v>
      </c>
      <c r="J185" s="428">
        <v>0</v>
      </c>
      <c r="K185" s="429">
        <v>3502</v>
      </c>
      <c r="L185" s="428">
        <v>501.5</v>
      </c>
    </row>
    <row r="186" spans="1:12" ht="12.75" customHeight="1" thickBot="1">
      <c r="A186" s="427" t="s">
        <v>558</v>
      </c>
      <c r="B186" s="427" t="s">
        <v>543</v>
      </c>
      <c r="C186" s="428">
        <v>208143</v>
      </c>
      <c r="D186" s="429">
        <v>215884.58</v>
      </c>
      <c r="E186" s="429">
        <v>214637.06</v>
      </c>
      <c r="F186" s="429">
        <v>-1247.52</v>
      </c>
      <c r="G186" s="428">
        <v>0</v>
      </c>
      <c r="H186" s="428">
        <v>0</v>
      </c>
      <c r="I186" s="428">
        <v>0</v>
      </c>
      <c r="J186" s="428">
        <v>0</v>
      </c>
      <c r="K186" s="429">
        <v>-1247.52</v>
      </c>
      <c r="L186" s="428">
        <v>-306.99</v>
      </c>
    </row>
    <row r="187" spans="1:12" ht="12.75" customHeight="1" thickBot="1">
      <c r="A187" s="424" t="s">
        <v>130</v>
      </c>
      <c r="B187" s="425"/>
      <c r="C187" s="425"/>
      <c r="D187" s="425"/>
      <c r="E187" s="425"/>
      <c r="F187" s="425"/>
      <c r="G187" s="425"/>
      <c r="H187" s="425"/>
      <c r="I187" s="425"/>
      <c r="J187" s="425"/>
      <c r="K187" s="425"/>
      <c r="L187" s="426"/>
    </row>
    <row r="188" spans="1:12" ht="12.75" customHeight="1" thickBot="1">
      <c r="A188" s="427" t="s">
        <v>559</v>
      </c>
      <c r="B188" s="427" t="s">
        <v>540</v>
      </c>
      <c r="C188" s="428">
        <v>20000</v>
      </c>
      <c r="D188" s="429">
        <v>1879.06</v>
      </c>
      <c r="E188" s="429">
        <v>2010</v>
      </c>
      <c r="F188" s="428">
        <v>0</v>
      </c>
      <c r="G188" s="428">
        <v>0</v>
      </c>
      <c r="H188" s="428">
        <v>-130.93</v>
      </c>
      <c r="I188" s="428">
        <v>0</v>
      </c>
      <c r="J188" s="428">
        <v>0</v>
      </c>
      <c r="K188" s="428">
        <v>-130.93</v>
      </c>
      <c r="L188" s="428">
        <v>8</v>
      </c>
    </row>
    <row r="189" spans="1:12" ht="12.75" customHeight="1" thickBot="1">
      <c r="A189" s="427" t="s">
        <v>560</v>
      </c>
      <c r="B189" s="427" t="s">
        <v>540</v>
      </c>
      <c r="C189" s="428">
        <v>20266</v>
      </c>
      <c r="D189" s="429">
        <v>4463.2</v>
      </c>
      <c r="E189" s="429">
        <v>6049.4</v>
      </c>
      <c r="F189" s="428">
        <v>0</v>
      </c>
      <c r="G189" s="428">
        <v>0</v>
      </c>
      <c r="H189" s="428">
        <v>0</v>
      </c>
      <c r="I189" s="428">
        <v>0</v>
      </c>
      <c r="J189" s="428">
        <v>0</v>
      </c>
      <c r="K189" s="428">
        <v>0</v>
      </c>
      <c r="L189" s="428">
        <v>0</v>
      </c>
    </row>
    <row r="190" spans="1:12" ht="12.75" customHeight="1" thickBot="1">
      <c r="A190" s="427" t="s">
        <v>560</v>
      </c>
      <c r="B190" s="427" t="s">
        <v>543</v>
      </c>
      <c r="C190" s="428">
        <v>42000</v>
      </c>
      <c r="D190" s="429">
        <v>4990.81</v>
      </c>
      <c r="E190" s="429">
        <v>12537</v>
      </c>
      <c r="F190" s="429">
        <v>7546.19</v>
      </c>
      <c r="G190" s="428">
        <v>0</v>
      </c>
      <c r="H190" s="428">
        <v>0</v>
      </c>
      <c r="I190" s="428">
        <v>0</v>
      </c>
      <c r="J190" s="428">
        <v>0</v>
      </c>
      <c r="K190" s="429">
        <v>7546.19</v>
      </c>
      <c r="L190" s="428">
        <v>0</v>
      </c>
    </row>
    <row r="191" spans="1:12" ht="12.75" customHeight="1" thickBot="1">
      <c r="A191" s="427" t="s">
        <v>561</v>
      </c>
      <c r="B191" s="427" t="s">
        <v>540</v>
      </c>
      <c r="C191" s="428">
        <v>23000</v>
      </c>
      <c r="D191" s="429">
        <v>5556.97</v>
      </c>
      <c r="E191" s="429">
        <v>6886.2</v>
      </c>
      <c r="F191" s="428">
        <v>0</v>
      </c>
      <c r="G191" s="428">
        <v>0</v>
      </c>
      <c r="H191" s="428">
        <v>0</v>
      </c>
      <c r="I191" s="428">
        <v>0</v>
      </c>
      <c r="J191" s="428">
        <v>0</v>
      </c>
      <c r="K191" s="428">
        <v>0</v>
      </c>
      <c r="L191" s="428">
        <v>0</v>
      </c>
    </row>
    <row r="192" spans="1:12" ht="12.75" customHeight="1" thickBot="1">
      <c r="A192" s="427" t="s">
        <v>561</v>
      </c>
      <c r="B192" s="427" t="s">
        <v>543</v>
      </c>
      <c r="C192" s="428">
        <v>42000</v>
      </c>
      <c r="D192" s="429">
        <v>4741.9</v>
      </c>
      <c r="E192" s="429">
        <v>12574.8</v>
      </c>
      <c r="F192" s="429">
        <v>7832.9</v>
      </c>
      <c r="G192" s="428">
        <v>0</v>
      </c>
      <c r="H192" s="428">
        <v>0</v>
      </c>
      <c r="I192" s="428">
        <v>0</v>
      </c>
      <c r="J192" s="428">
        <v>0</v>
      </c>
      <c r="K192" s="429">
        <v>7832.9</v>
      </c>
      <c r="L192" s="428">
        <v>0</v>
      </c>
    </row>
    <row r="193" spans="1:12" ht="12.75" customHeight="1" thickBot="1">
      <c r="A193" s="427" t="s">
        <v>562</v>
      </c>
      <c r="B193" s="427" t="s">
        <v>543</v>
      </c>
      <c r="C193" s="428">
        <v>42000</v>
      </c>
      <c r="D193" s="429">
        <v>4762.78</v>
      </c>
      <c r="E193" s="429">
        <v>12537</v>
      </c>
      <c r="F193" s="429">
        <v>7774.22</v>
      </c>
      <c r="G193" s="428">
        <v>0</v>
      </c>
      <c r="H193" s="428">
        <v>0</v>
      </c>
      <c r="I193" s="428">
        <v>0</v>
      </c>
      <c r="J193" s="428">
        <v>0</v>
      </c>
      <c r="K193" s="429">
        <v>7774.22</v>
      </c>
      <c r="L193" s="428">
        <v>0</v>
      </c>
    </row>
    <row r="194" spans="1:12" ht="12.75" customHeight="1" thickBot="1">
      <c r="A194" s="427" t="s">
        <v>562</v>
      </c>
      <c r="B194" s="427" t="s">
        <v>540</v>
      </c>
      <c r="C194" s="428">
        <v>61000</v>
      </c>
      <c r="D194" s="429">
        <v>14543.06</v>
      </c>
      <c r="E194" s="429">
        <v>18208.5</v>
      </c>
      <c r="F194" s="428">
        <v>0</v>
      </c>
      <c r="G194" s="428">
        <v>0</v>
      </c>
      <c r="H194" s="428">
        <v>0</v>
      </c>
      <c r="I194" s="428">
        <v>0</v>
      </c>
      <c r="J194" s="428">
        <v>0</v>
      </c>
      <c r="K194" s="428">
        <v>0</v>
      </c>
      <c r="L194" s="428">
        <v>0</v>
      </c>
    </row>
    <row r="195" spans="1:12" ht="12.75" customHeight="1" thickBot="1">
      <c r="A195" s="427" t="s">
        <v>563</v>
      </c>
      <c r="B195" s="427" t="s">
        <v>540</v>
      </c>
      <c r="C195" s="428">
        <v>5000</v>
      </c>
      <c r="D195" s="429">
        <v>1574.56</v>
      </c>
      <c r="E195" s="429">
        <v>1984</v>
      </c>
      <c r="F195" s="428">
        <v>0</v>
      </c>
      <c r="G195" s="428">
        <v>0</v>
      </c>
      <c r="H195" s="428">
        <v>4</v>
      </c>
      <c r="I195" s="428">
        <v>0</v>
      </c>
      <c r="J195" s="428">
        <v>0</v>
      </c>
      <c r="K195" s="428">
        <v>4</v>
      </c>
      <c r="L195" s="428">
        <v>4</v>
      </c>
    </row>
    <row r="196" spans="1:12" ht="12.75" customHeight="1" thickBot="1">
      <c r="A196" s="427" t="s">
        <v>563</v>
      </c>
      <c r="B196" s="427" t="s">
        <v>543</v>
      </c>
      <c r="C196" s="428">
        <v>57000</v>
      </c>
      <c r="D196" s="429">
        <v>9046.13</v>
      </c>
      <c r="E196" s="429">
        <v>22617.6</v>
      </c>
      <c r="F196" s="429">
        <v>13571.47</v>
      </c>
      <c r="G196" s="428">
        <v>0</v>
      </c>
      <c r="H196" s="428">
        <v>0</v>
      </c>
      <c r="I196" s="428">
        <v>0</v>
      </c>
      <c r="J196" s="428">
        <v>0</v>
      </c>
      <c r="K196" s="429">
        <v>13571.47</v>
      </c>
      <c r="L196" s="428">
        <v>45.6</v>
      </c>
    </row>
    <row r="197" spans="1:12" ht="12.75" customHeight="1" thickBot="1">
      <c r="A197" s="427" t="s">
        <v>564</v>
      </c>
      <c r="B197" s="427" t="s">
        <v>543</v>
      </c>
      <c r="C197" s="428">
        <v>60000</v>
      </c>
      <c r="D197" s="429">
        <v>15537.04</v>
      </c>
      <c r="E197" s="429">
        <v>29670</v>
      </c>
      <c r="F197" s="429">
        <v>14132.96</v>
      </c>
      <c r="G197" s="428">
        <v>0</v>
      </c>
      <c r="H197" s="428">
        <v>0</v>
      </c>
      <c r="I197" s="428">
        <v>0</v>
      </c>
      <c r="J197" s="428">
        <v>0</v>
      </c>
      <c r="K197" s="429">
        <v>14132.96</v>
      </c>
      <c r="L197" s="428">
        <v>0</v>
      </c>
    </row>
    <row r="198" spans="1:12" ht="12.75" customHeight="1" thickBot="1">
      <c r="A198" s="427" t="s">
        <v>564</v>
      </c>
      <c r="B198" s="427" t="s">
        <v>540</v>
      </c>
      <c r="C198" s="428">
        <v>145296</v>
      </c>
      <c r="D198" s="429">
        <v>52411.09</v>
      </c>
      <c r="E198" s="429">
        <v>71848.87</v>
      </c>
      <c r="F198" s="428">
        <v>0</v>
      </c>
      <c r="G198" s="428">
        <v>0</v>
      </c>
      <c r="H198" s="428">
        <v>653.83</v>
      </c>
      <c r="I198" s="428">
        <v>0</v>
      </c>
      <c r="J198" s="428">
        <v>0</v>
      </c>
      <c r="K198" s="428">
        <v>653.83</v>
      </c>
      <c r="L198" s="428">
        <v>0</v>
      </c>
    </row>
    <row r="199" spans="1:12" ht="12.75" customHeight="1" thickBot="1">
      <c r="A199" s="427" t="s">
        <v>565</v>
      </c>
      <c r="B199" s="427" t="s">
        <v>543</v>
      </c>
      <c r="C199" s="428">
        <v>42500</v>
      </c>
      <c r="D199" s="429">
        <v>8650.36</v>
      </c>
      <c r="E199" s="429">
        <v>21016.25</v>
      </c>
      <c r="F199" s="429">
        <v>12365.89</v>
      </c>
      <c r="G199" s="428">
        <v>0</v>
      </c>
      <c r="H199" s="428">
        <v>0</v>
      </c>
      <c r="I199" s="428">
        <v>0</v>
      </c>
      <c r="J199" s="428">
        <v>0</v>
      </c>
      <c r="K199" s="429">
        <v>12365.89</v>
      </c>
      <c r="L199" s="428">
        <v>0</v>
      </c>
    </row>
    <row r="200" spans="1:12" ht="12.75" customHeight="1" thickBot="1">
      <c r="A200" s="427" t="s">
        <v>565</v>
      </c>
      <c r="B200" s="427" t="s">
        <v>540</v>
      </c>
      <c r="C200" s="428">
        <v>324348</v>
      </c>
      <c r="D200" s="429">
        <v>112161.94</v>
      </c>
      <c r="E200" s="429">
        <v>160390.09</v>
      </c>
      <c r="F200" s="428">
        <v>0</v>
      </c>
      <c r="G200" s="428">
        <v>0</v>
      </c>
      <c r="H200" s="428">
        <v>-162.17</v>
      </c>
      <c r="I200" s="428">
        <v>0</v>
      </c>
      <c r="J200" s="428">
        <v>0</v>
      </c>
      <c r="K200" s="428">
        <v>-162.17</v>
      </c>
      <c r="L200" s="428">
        <v>0</v>
      </c>
    </row>
    <row r="201" spans="1:12" ht="12.75" customHeight="1" thickBot="1">
      <c r="A201" s="427" t="s">
        <v>566</v>
      </c>
      <c r="B201" s="427" t="s">
        <v>540</v>
      </c>
      <c r="C201" s="428">
        <v>64000</v>
      </c>
      <c r="D201" s="429">
        <v>22107.52</v>
      </c>
      <c r="E201" s="429">
        <v>31577.6</v>
      </c>
      <c r="F201" s="428">
        <v>0</v>
      </c>
      <c r="G201" s="428">
        <v>0</v>
      </c>
      <c r="H201" s="428">
        <v>25.6</v>
      </c>
      <c r="I201" s="428">
        <v>0</v>
      </c>
      <c r="J201" s="428">
        <v>0</v>
      </c>
      <c r="K201" s="428">
        <v>25.6</v>
      </c>
      <c r="L201" s="428">
        <v>0</v>
      </c>
    </row>
    <row r="202" spans="1:12" ht="12.75" customHeight="1" thickBot="1">
      <c r="A202" s="427" t="s">
        <v>567</v>
      </c>
      <c r="B202" s="427" t="s">
        <v>540</v>
      </c>
      <c r="C202" s="428">
        <v>99609</v>
      </c>
      <c r="D202" s="429">
        <v>47751.02</v>
      </c>
      <c r="E202" s="429">
        <v>58868.92</v>
      </c>
      <c r="F202" s="428">
        <v>0</v>
      </c>
      <c r="G202" s="428">
        <v>0</v>
      </c>
      <c r="H202" s="428">
        <v>239.06</v>
      </c>
      <c r="I202" s="428">
        <v>0</v>
      </c>
      <c r="J202" s="428">
        <v>0</v>
      </c>
      <c r="K202" s="428">
        <v>239.06</v>
      </c>
      <c r="L202" s="428">
        <v>-39.84</v>
      </c>
    </row>
    <row r="203" spans="1:12" ht="12.75" customHeight="1" thickBot="1">
      <c r="A203" s="427" t="s">
        <v>568</v>
      </c>
      <c r="B203" s="427" t="s">
        <v>540</v>
      </c>
      <c r="C203" s="428">
        <v>144000</v>
      </c>
      <c r="D203" s="429">
        <v>82551.59</v>
      </c>
      <c r="E203" s="429">
        <v>98784</v>
      </c>
      <c r="F203" s="428">
        <v>0</v>
      </c>
      <c r="G203" s="428">
        <v>0</v>
      </c>
      <c r="H203" s="428">
        <v>0</v>
      </c>
      <c r="I203" s="428">
        <v>0</v>
      </c>
      <c r="J203" s="428">
        <v>0</v>
      </c>
      <c r="K203" s="428">
        <v>0</v>
      </c>
      <c r="L203" s="428">
        <v>0</v>
      </c>
    </row>
    <row r="204" spans="1:12" ht="12.75" customHeight="1" thickBot="1">
      <c r="A204" s="427" t="s">
        <v>569</v>
      </c>
      <c r="B204" s="427" t="s">
        <v>540</v>
      </c>
      <c r="C204" s="428">
        <v>20000</v>
      </c>
      <c r="D204" s="429">
        <v>14271.42</v>
      </c>
      <c r="E204" s="429">
        <v>15680</v>
      </c>
      <c r="F204" s="428">
        <v>0</v>
      </c>
      <c r="G204" s="428">
        <v>0</v>
      </c>
      <c r="H204" s="428">
        <v>32</v>
      </c>
      <c r="I204" s="428">
        <v>0</v>
      </c>
      <c r="J204" s="428">
        <v>0</v>
      </c>
      <c r="K204" s="428">
        <v>32</v>
      </c>
      <c r="L204" s="428">
        <v>4</v>
      </c>
    </row>
    <row r="205" spans="1:12" ht="12.75" customHeight="1" thickBot="1">
      <c r="A205" s="427" t="s">
        <v>570</v>
      </c>
      <c r="B205" s="427" t="s">
        <v>540</v>
      </c>
      <c r="C205" s="428">
        <v>12000</v>
      </c>
      <c r="D205" s="429">
        <v>9707.33</v>
      </c>
      <c r="E205" s="429">
        <v>10562.4</v>
      </c>
      <c r="F205" s="428">
        <v>0</v>
      </c>
      <c r="G205" s="428">
        <v>0</v>
      </c>
      <c r="H205" s="428">
        <v>86.4</v>
      </c>
      <c r="I205" s="428">
        <v>0</v>
      </c>
      <c r="J205" s="428">
        <v>0</v>
      </c>
      <c r="K205" s="428">
        <v>86.4</v>
      </c>
      <c r="L205" s="428">
        <v>0</v>
      </c>
    </row>
    <row r="206" spans="1:12" ht="12.75" customHeight="1" thickBot="1">
      <c r="A206" s="427" t="s">
        <v>570</v>
      </c>
      <c r="B206" s="427" t="s">
        <v>543</v>
      </c>
      <c r="C206" s="428">
        <v>21800</v>
      </c>
      <c r="D206" s="429">
        <v>19401.58</v>
      </c>
      <c r="E206" s="429">
        <v>19188.36</v>
      </c>
      <c r="F206" s="428">
        <v>-213.22</v>
      </c>
      <c r="G206" s="428">
        <v>0</v>
      </c>
      <c r="H206" s="428">
        <v>0</v>
      </c>
      <c r="I206" s="428">
        <v>0</v>
      </c>
      <c r="J206" s="428">
        <v>0</v>
      </c>
      <c r="K206" s="428">
        <v>-213.22</v>
      </c>
      <c r="L206" s="428">
        <v>0</v>
      </c>
    </row>
    <row r="207" spans="1:12" ht="12.75" customHeight="1" thickBot="1">
      <c r="A207" s="427" t="s">
        <v>571</v>
      </c>
      <c r="B207" s="427" t="s">
        <v>543</v>
      </c>
      <c r="C207" s="428">
        <v>182242</v>
      </c>
      <c r="D207" s="429">
        <v>173357.02</v>
      </c>
      <c r="E207" s="429">
        <v>177685.95</v>
      </c>
      <c r="F207" s="429">
        <v>4328.93</v>
      </c>
      <c r="G207" s="428">
        <v>0</v>
      </c>
      <c r="H207" s="428">
        <v>0</v>
      </c>
      <c r="I207" s="428">
        <v>0</v>
      </c>
      <c r="J207" s="428">
        <v>0</v>
      </c>
      <c r="K207" s="429">
        <v>4328.93</v>
      </c>
      <c r="L207" s="428">
        <v>437.38</v>
      </c>
    </row>
    <row r="208" spans="1:12" ht="12.75" customHeight="1" thickBot="1">
      <c r="A208" s="430" t="s">
        <v>572</v>
      </c>
      <c r="B208" s="430">
        <v>46</v>
      </c>
      <c r="C208" s="427"/>
      <c r="D208" s="431">
        <v>1350292.2</v>
      </c>
      <c r="E208" s="431">
        <v>1176430.55</v>
      </c>
      <c r="F208" s="431">
        <v>-37321.13</v>
      </c>
      <c r="G208" s="432">
        <v>0</v>
      </c>
      <c r="H208" s="431">
        <v>-1777.05</v>
      </c>
      <c r="I208" s="432">
        <v>0</v>
      </c>
      <c r="J208" s="432">
        <v>0</v>
      </c>
      <c r="K208" s="431">
        <v>-39098.18</v>
      </c>
      <c r="L208" s="432">
        <v>-348.77</v>
      </c>
    </row>
    <row r="209" spans="1:12" ht="12.75" customHeight="1" thickBot="1">
      <c r="A209" s="424" t="s">
        <v>488</v>
      </c>
      <c r="B209" s="425"/>
      <c r="C209" s="425"/>
      <c r="D209" s="425"/>
      <c r="E209" s="425"/>
      <c r="F209" s="425"/>
      <c r="G209" s="425"/>
      <c r="H209" s="425"/>
      <c r="I209" s="425"/>
      <c r="J209" s="425"/>
      <c r="K209" s="425"/>
      <c r="L209" s="426"/>
    </row>
    <row r="210" spans="1:12" ht="12.75" customHeight="1" thickBot="1">
      <c r="A210" s="427" t="s">
        <v>541</v>
      </c>
      <c r="B210" s="427" t="s">
        <v>540</v>
      </c>
      <c r="C210" s="428">
        <v>28971</v>
      </c>
      <c r="D210" s="429">
        <v>49302.12</v>
      </c>
      <c r="E210" s="429">
        <v>5562.43</v>
      </c>
      <c r="F210" s="428">
        <v>0</v>
      </c>
      <c r="G210" s="428">
        <v>0</v>
      </c>
      <c r="H210" s="429">
        <v>-2048.25</v>
      </c>
      <c r="I210" s="428">
        <v>0</v>
      </c>
      <c r="J210" s="428">
        <v>0</v>
      </c>
      <c r="K210" s="429">
        <v>-2048.25</v>
      </c>
      <c r="L210" s="428">
        <v>-147.75</v>
      </c>
    </row>
    <row r="211" spans="1:12" ht="12.75" customHeight="1" thickBot="1">
      <c r="A211" s="427" t="s">
        <v>542</v>
      </c>
      <c r="B211" s="427" t="s">
        <v>540</v>
      </c>
      <c r="C211" s="428">
        <v>41540</v>
      </c>
      <c r="D211" s="429">
        <v>60663.12</v>
      </c>
      <c r="E211" s="429">
        <v>3701.21</v>
      </c>
      <c r="F211" s="428">
        <v>0</v>
      </c>
      <c r="G211" s="428">
        <v>0</v>
      </c>
      <c r="H211" s="428">
        <v>-157.86</v>
      </c>
      <c r="I211" s="428">
        <v>0</v>
      </c>
      <c r="J211" s="428">
        <v>0</v>
      </c>
      <c r="K211" s="428">
        <v>-157.86</v>
      </c>
      <c r="L211" s="428">
        <v>-128.78</v>
      </c>
    </row>
    <row r="212" spans="1:12" ht="12.75" customHeight="1" thickBot="1">
      <c r="A212" s="427" t="s">
        <v>542</v>
      </c>
      <c r="B212" s="427" t="s">
        <v>543</v>
      </c>
      <c r="C212" s="428">
        <v>7815</v>
      </c>
      <c r="D212" s="429">
        <v>6394.47</v>
      </c>
      <c r="E212" s="428">
        <v>696.32</v>
      </c>
      <c r="F212" s="429">
        <v>-5698.15</v>
      </c>
      <c r="G212" s="428">
        <v>0</v>
      </c>
      <c r="H212" s="428">
        <v>0</v>
      </c>
      <c r="I212" s="428">
        <v>0</v>
      </c>
      <c r="J212" s="428">
        <v>0</v>
      </c>
      <c r="K212" s="429">
        <v>-5698.15</v>
      </c>
      <c r="L212" s="428">
        <v>-24.22</v>
      </c>
    </row>
    <row r="213" spans="1:12" ht="12.75" customHeight="1" thickBot="1">
      <c r="A213" s="427" t="s">
        <v>544</v>
      </c>
      <c r="B213" s="427" t="s">
        <v>540</v>
      </c>
      <c r="C213" s="428">
        <v>15723</v>
      </c>
      <c r="D213" s="429">
        <v>24016.8</v>
      </c>
      <c r="E213" s="429">
        <v>3144.6</v>
      </c>
      <c r="F213" s="428">
        <v>0</v>
      </c>
      <c r="G213" s="428">
        <v>0</v>
      </c>
      <c r="H213" s="429">
        <v>-1132.06</v>
      </c>
      <c r="I213" s="428">
        <v>0</v>
      </c>
      <c r="J213" s="428">
        <v>0</v>
      </c>
      <c r="K213" s="429">
        <v>-1132.06</v>
      </c>
      <c r="L213" s="428">
        <v>0</v>
      </c>
    </row>
    <row r="214" spans="1:12" ht="12.75" customHeight="1" thickBot="1">
      <c r="A214" s="427" t="s">
        <v>545</v>
      </c>
      <c r="B214" s="427" t="s">
        <v>540</v>
      </c>
      <c r="C214" s="428">
        <v>30499</v>
      </c>
      <c r="D214" s="429">
        <v>46768.75</v>
      </c>
      <c r="E214" s="429">
        <v>3769.68</v>
      </c>
      <c r="F214" s="428">
        <v>0</v>
      </c>
      <c r="G214" s="428">
        <v>0</v>
      </c>
      <c r="H214" s="428">
        <v>-170.79</v>
      </c>
      <c r="I214" s="428">
        <v>0</v>
      </c>
      <c r="J214" s="428">
        <v>0</v>
      </c>
      <c r="K214" s="428">
        <v>-170.79</v>
      </c>
      <c r="L214" s="428">
        <v>3.05</v>
      </c>
    </row>
    <row r="215" spans="1:12" ht="12.75" customHeight="1" thickBot="1">
      <c r="A215" s="427" t="s">
        <v>545</v>
      </c>
      <c r="B215" s="427" t="s">
        <v>543</v>
      </c>
      <c r="C215" s="428">
        <v>1708</v>
      </c>
      <c r="D215" s="429">
        <v>1587.8</v>
      </c>
      <c r="E215" s="428">
        <v>211.11</v>
      </c>
      <c r="F215" s="429">
        <v>-1376.69</v>
      </c>
      <c r="G215" s="428">
        <v>0</v>
      </c>
      <c r="H215" s="428">
        <v>0</v>
      </c>
      <c r="I215" s="428">
        <v>0</v>
      </c>
      <c r="J215" s="428">
        <v>0</v>
      </c>
      <c r="K215" s="429">
        <v>-1376.69</v>
      </c>
      <c r="L215" s="428">
        <v>0.17</v>
      </c>
    </row>
    <row r="216" spans="1:12" ht="12.75" customHeight="1" thickBot="1">
      <c r="A216" s="427" t="s">
        <v>546</v>
      </c>
      <c r="B216" s="427" t="s">
        <v>540</v>
      </c>
      <c r="C216" s="428">
        <v>17198</v>
      </c>
      <c r="D216" s="429">
        <v>28692.21</v>
      </c>
      <c r="E216" s="429">
        <v>5026.98</v>
      </c>
      <c r="F216" s="428">
        <v>0</v>
      </c>
      <c r="G216" s="428">
        <v>0</v>
      </c>
      <c r="H216" s="429">
        <v>-2478.23</v>
      </c>
      <c r="I216" s="428">
        <v>0</v>
      </c>
      <c r="J216" s="428">
        <v>0</v>
      </c>
      <c r="K216" s="429">
        <v>-2478.23</v>
      </c>
      <c r="L216" s="428">
        <v>36.12</v>
      </c>
    </row>
    <row r="217" spans="1:12" ht="12.75" customHeight="1" thickBot="1">
      <c r="A217" s="427" t="s">
        <v>546</v>
      </c>
      <c r="B217" s="427" t="s">
        <v>543</v>
      </c>
      <c r="C217" s="428">
        <v>1000</v>
      </c>
      <c r="D217" s="429">
        <v>1055.25</v>
      </c>
      <c r="E217" s="428">
        <v>292.3</v>
      </c>
      <c r="F217" s="428">
        <v>-762.95</v>
      </c>
      <c r="G217" s="428">
        <v>0</v>
      </c>
      <c r="H217" s="428">
        <v>0</v>
      </c>
      <c r="I217" s="428">
        <v>0</v>
      </c>
      <c r="J217" s="428">
        <v>0</v>
      </c>
      <c r="K217" s="428">
        <v>-762.95</v>
      </c>
      <c r="L217" s="428">
        <v>2.1</v>
      </c>
    </row>
    <row r="218" spans="1:12" ht="12.75" customHeight="1" thickBot="1">
      <c r="A218" s="427" t="s">
        <v>547</v>
      </c>
      <c r="B218" s="427" t="s">
        <v>540</v>
      </c>
      <c r="C218" s="428">
        <v>10000</v>
      </c>
      <c r="D218" s="429">
        <v>7780</v>
      </c>
      <c r="E218" s="429">
        <v>2065</v>
      </c>
      <c r="F218" s="428">
        <v>0</v>
      </c>
      <c r="G218" s="428">
        <v>0</v>
      </c>
      <c r="H218" s="428">
        <v>-185</v>
      </c>
      <c r="I218" s="428">
        <v>0</v>
      </c>
      <c r="J218" s="428">
        <v>0</v>
      </c>
      <c r="K218" s="428">
        <v>-185</v>
      </c>
      <c r="L218" s="428">
        <v>0</v>
      </c>
    </row>
    <row r="219" spans="1:12" ht="12.75" customHeight="1" thickBot="1">
      <c r="A219" s="427" t="s">
        <v>547</v>
      </c>
      <c r="B219" s="427" t="s">
        <v>543</v>
      </c>
      <c r="C219" s="428">
        <v>14511</v>
      </c>
      <c r="D219" s="429">
        <v>13684.76</v>
      </c>
      <c r="E219" s="429">
        <v>2996.52</v>
      </c>
      <c r="F219" s="429">
        <v>-10688.24</v>
      </c>
      <c r="G219" s="428">
        <v>0</v>
      </c>
      <c r="H219" s="428">
        <v>0</v>
      </c>
      <c r="I219" s="428">
        <v>0</v>
      </c>
      <c r="J219" s="428">
        <v>0</v>
      </c>
      <c r="K219" s="429">
        <v>-10688.24</v>
      </c>
      <c r="L219" s="428">
        <v>0</v>
      </c>
    </row>
    <row r="220" spans="1:12" ht="12.75" customHeight="1" thickBot="1">
      <c r="A220" s="427" t="s">
        <v>548</v>
      </c>
      <c r="B220" s="427" t="s">
        <v>540</v>
      </c>
      <c r="C220" s="428">
        <v>40723</v>
      </c>
      <c r="D220" s="429">
        <v>31540.41</v>
      </c>
      <c r="E220" s="429">
        <v>13695.14</v>
      </c>
      <c r="F220" s="428">
        <v>0</v>
      </c>
      <c r="G220" s="428">
        <v>0</v>
      </c>
      <c r="H220" s="428">
        <v>-993.65</v>
      </c>
      <c r="I220" s="428">
        <v>0</v>
      </c>
      <c r="J220" s="428">
        <v>0</v>
      </c>
      <c r="K220" s="428">
        <v>-993.65</v>
      </c>
      <c r="L220" s="428">
        <v>-342.08</v>
      </c>
    </row>
    <row r="221" spans="1:12" ht="12.75" customHeight="1" thickBot="1">
      <c r="A221" s="427" t="s">
        <v>548</v>
      </c>
      <c r="B221" s="427" t="s">
        <v>543</v>
      </c>
      <c r="C221" s="428">
        <v>1000</v>
      </c>
      <c r="D221" s="429">
        <v>1618.05</v>
      </c>
      <c r="E221" s="428">
        <v>336.3</v>
      </c>
      <c r="F221" s="429">
        <v>-1281.75</v>
      </c>
      <c r="G221" s="428">
        <v>0</v>
      </c>
      <c r="H221" s="428">
        <v>0</v>
      </c>
      <c r="I221" s="428">
        <v>0</v>
      </c>
      <c r="J221" s="428">
        <v>0</v>
      </c>
      <c r="K221" s="429">
        <v>-1281.75</v>
      </c>
      <c r="L221" s="428">
        <v>-8.4</v>
      </c>
    </row>
    <row r="222" spans="1:12" ht="12.75" customHeight="1" thickBot="1">
      <c r="A222" s="427" t="s">
        <v>549</v>
      </c>
      <c r="B222" s="427" t="s">
        <v>540</v>
      </c>
      <c r="C222" s="428">
        <v>13000</v>
      </c>
      <c r="D222" s="429">
        <v>11744</v>
      </c>
      <c r="E222" s="429">
        <v>2515.5</v>
      </c>
      <c r="F222" s="428">
        <v>0</v>
      </c>
      <c r="G222" s="428">
        <v>0</v>
      </c>
      <c r="H222" s="428">
        <v>-104</v>
      </c>
      <c r="I222" s="428">
        <v>0</v>
      </c>
      <c r="J222" s="428">
        <v>0</v>
      </c>
      <c r="K222" s="428">
        <v>-104</v>
      </c>
      <c r="L222" s="428">
        <v>39</v>
      </c>
    </row>
    <row r="223" spans="1:12" ht="12.75" customHeight="1" thickBot="1">
      <c r="A223" s="427" t="s">
        <v>549</v>
      </c>
      <c r="B223" s="427" t="s">
        <v>543</v>
      </c>
      <c r="C223" s="428">
        <v>5258</v>
      </c>
      <c r="D223" s="429">
        <v>4586.95</v>
      </c>
      <c r="E223" s="429">
        <v>1017.42</v>
      </c>
      <c r="F223" s="429">
        <v>-3569.53</v>
      </c>
      <c r="G223" s="428">
        <v>0</v>
      </c>
      <c r="H223" s="428">
        <v>0</v>
      </c>
      <c r="I223" s="428">
        <v>0</v>
      </c>
      <c r="J223" s="428">
        <v>0</v>
      </c>
      <c r="K223" s="429">
        <v>-3569.53</v>
      </c>
      <c r="L223" s="428">
        <v>15.77</v>
      </c>
    </row>
    <row r="224" spans="1:12" ht="12.75" customHeight="1" thickBot="1">
      <c r="A224" s="427" t="s">
        <v>550</v>
      </c>
      <c r="B224" s="427" t="s">
        <v>543</v>
      </c>
      <c r="C224" s="428">
        <v>2000</v>
      </c>
      <c r="D224" s="429">
        <v>1407</v>
      </c>
      <c r="E224" s="428">
        <v>0</v>
      </c>
      <c r="F224" s="429">
        <v>-1407</v>
      </c>
      <c r="G224" s="428">
        <v>0</v>
      </c>
      <c r="H224" s="428">
        <v>0</v>
      </c>
      <c r="I224" s="428">
        <v>0</v>
      </c>
      <c r="J224" s="428">
        <v>0</v>
      </c>
      <c r="K224" s="429">
        <v>-1407</v>
      </c>
      <c r="L224" s="428">
        <v>0</v>
      </c>
    </row>
    <row r="225" spans="1:12" ht="12.75" customHeight="1" thickBot="1">
      <c r="A225" s="427" t="s">
        <v>551</v>
      </c>
      <c r="B225" s="427" t="s">
        <v>543</v>
      </c>
      <c r="C225" s="428">
        <v>10519</v>
      </c>
      <c r="D225" s="429">
        <v>32854.92</v>
      </c>
      <c r="E225" s="429">
        <v>6846.82</v>
      </c>
      <c r="F225" s="429">
        <v>-26008.1</v>
      </c>
      <c r="G225" s="428">
        <v>0</v>
      </c>
      <c r="H225" s="428">
        <v>0</v>
      </c>
      <c r="I225" s="428">
        <v>0</v>
      </c>
      <c r="J225" s="428">
        <v>0</v>
      </c>
      <c r="K225" s="429">
        <v>-26008.1</v>
      </c>
      <c r="L225" s="428">
        <v>0</v>
      </c>
    </row>
    <row r="226" spans="1:12" ht="12.75" customHeight="1" thickBot="1">
      <c r="A226" s="427" t="s">
        <v>552</v>
      </c>
      <c r="B226" s="427" t="s">
        <v>540</v>
      </c>
      <c r="C226" s="428">
        <v>2000</v>
      </c>
      <c r="D226" s="429">
        <v>2579.12</v>
      </c>
      <c r="E226" s="429">
        <v>2249.6</v>
      </c>
      <c r="F226" s="428">
        <v>0</v>
      </c>
      <c r="G226" s="428">
        <v>0</v>
      </c>
      <c r="H226" s="428">
        <v>295</v>
      </c>
      <c r="I226" s="428">
        <v>0</v>
      </c>
      <c r="J226" s="428">
        <v>0</v>
      </c>
      <c r="K226" s="428">
        <v>295</v>
      </c>
      <c r="L226" s="428">
        <v>0</v>
      </c>
    </row>
    <row r="227" spans="1:12" ht="12.75" customHeight="1" thickBot="1">
      <c r="A227" s="427" t="s">
        <v>553</v>
      </c>
      <c r="B227" s="427" t="s">
        <v>540</v>
      </c>
      <c r="C227" s="428">
        <v>1714</v>
      </c>
      <c r="D227" s="429">
        <v>1776.06</v>
      </c>
      <c r="E227" s="429">
        <v>1300.75</v>
      </c>
      <c r="F227" s="428">
        <v>0</v>
      </c>
      <c r="G227" s="428">
        <v>0</v>
      </c>
      <c r="H227" s="428">
        <v>392.33</v>
      </c>
      <c r="I227" s="428">
        <v>0</v>
      </c>
      <c r="J227" s="428">
        <v>0</v>
      </c>
      <c r="K227" s="428">
        <v>392.33</v>
      </c>
      <c r="L227" s="428">
        <v>0</v>
      </c>
    </row>
    <row r="228" spans="1:12" ht="12.75" customHeight="1" thickBot="1">
      <c r="A228" s="427" t="s">
        <v>554</v>
      </c>
      <c r="B228" s="427" t="s">
        <v>543</v>
      </c>
      <c r="C228" s="428">
        <v>21</v>
      </c>
      <c r="D228" s="429">
        <v>52617.79</v>
      </c>
      <c r="E228" s="429">
        <v>36069.11</v>
      </c>
      <c r="F228" s="429">
        <v>-16548.68</v>
      </c>
      <c r="G228" s="428">
        <v>0</v>
      </c>
      <c r="H228" s="428">
        <v>0</v>
      </c>
      <c r="I228" s="428">
        <v>0</v>
      </c>
      <c r="J228" s="428">
        <v>0</v>
      </c>
      <c r="K228" s="429">
        <v>-16548.68</v>
      </c>
      <c r="L228" s="429">
        <v>10854.41</v>
      </c>
    </row>
    <row r="229" spans="1:12" ht="12.75" customHeight="1" thickBot="1">
      <c r="A229" s="427" t="s">
        <v>555</v>
      </c>
      <c r="B229" s="427" t="s">
        <v>540</v>
      </c>
      <c r="C229" s="428">
        <v>37883</v>
      </c>
      <c r="D229" s="429">
        <v>19473.43</v>
      </c>
      <c r="E229" s="429">
        <v>1030.42</v>
      </c>
      <c r="F229" s="428">
        <v>0</v>
      </c>
      <c r="G229" s="428">
        <v>0</v>
      </c>
      <c r="H229" s="428">
        <v>-34.09</v>
      </c>
      <c r="I229" s="428">
        <v>0</v>
      </c>
      <c r="J229" s="428">
        <v>0</v>
      </c>
      <c r="K229" s="428">
        <v>-34.09</v>
      </c>
      <c r="L229" s="428">
        <v>-11.36</v>
      </c>
    </row>
    <row r="230" spans="1:12" ht="12.75" customHeight="1" thickBot="1">
      <c r="A230" s="427" t="s">
        <v>556</v>
      </c>
      <c r="B230" s="427" t="s">
        <v>540</v>
      </c>
      <c r="C230" s="428">
        <v>12395</v>
      </c>
      <c r="D230" s="429">
        <v>4410.5</v>
      </c>
      <c r="E230" s="428">
        <v>85.53</v>
      </c>
      <c r="F230" s="428">
        <v>0</v>
      </c>
      <c r="G230" s="428">
        <v>0</v>
      </c>
      <c r="H230" s="428">
        <v>8.68</v>
      </c>
      <c r="I230" s="428">
        <v>0</v>
      </c>
      <c r="J230" s="428">
        <v>0</v>
      </c>
      <c r="K230" s="428">
        <v>8.68</v>
      </c>
      <c r="L230" s="428">
        <v>3.72</v>
      </c>
    </row>
    <row r="231" spans="1:12" ht="12.75" customHeight="1" thickBot="1">
      <c r="A231" s="427" t="s">
        <v>556</v>
      </c>
      <c r="B231" s="427" t="s">
        <v>543</v>
      </c>
      <c r="C231" s="428">
        <v>16020</v>
      </c>
      <c r="D231" s="429">
        <v>7469.99</v>
      </c>
      <c r="E231" s="428">
        <v>110.54</v>
      </c>
      <c r="F231" s="429">
        <v>-7359.45</v>
      </c>
      <c r="G231" s="428">
        <v>0</v>
      </c>
      <c r="H231" s="428">
        <v>0</v>
      </c>
      <c r="I231" s="428">
        <v>0</v>
      </c>
      <c r="J231" s="428">
        <v>0</v>
      </c>
      <c r="K231" s="429">
        <v>-7359.45</v>
      </c>
      <c r="L231" s="428">
        <v>4.81</v>
      </c>
    </row>
    <row r="232" spans="1:12" ht="12.75" customHeight="1" thickBot="1">
      <c r="A232" s="427" t="s">
        <v>557</v>
      </c>
      <c r="B232" s="427" t="s">
        <v>543</v>
      </c>
      <c r="C232" s="428">
        <v>23916</v>
      </c>
      <c r="D232" s="429">
        <v>18599.6</v>
      </c>
      <c r="E232" s="428">
        <v>722.26</v>
      </c>
      <c r="F232" s="429">
        <v>-17877.34</v>
      </c>
      <c r="G232" s="428">
        <v>0</v>
      </c>
      <c r="H232" s="428">
        <v>0</v>
      </c>
      <c r="I232" s="428">
        <v>0</v>
      </c>
      <c r="J232" s="428">
        <v>0</v>
      </c>
      <c r="K232" s="429">
        <v>-17877.34</v>
      </c>
      <c r="L232" s="428">
        <v>-9.57</v>
      </c>
    </row>
    <row r="233" spans="1:12" ht="12.75" customHeight="1" thickBot="1">
      <c r="A233" s="427" t="s">
        <v>557</v>
      </c>
      <c r="B233" s="427" t="s">
        <v>540</v>
      </c>
      <c r="C233" s="428">
        <v>10000</v>
      </c>
      <c r="D233" s="429">
        <v>2365</v>
      </c>
      <c r="E233" s="428">
        <v>302</v>
      </c>
      <c r="F233" s="428">
        <v>0</v>
      </c>
      <c r="G233" s="428">
        <v>0</v>
      </c>
      <c r="H233" s="428">
        <v>29</v>
      </c>
      <c r="I233" s="428">
        <v>0</v>
      </c>
      <c r="J233" s="428">
        <v>0</v>
      </c>
      <c r="K233" s="428">
        <v>29</v>
      </c>
      <c r="L233" s="428">
        <v>-4</v>
      </c>
    </row>
    <row r="234" spans="1:12" ht="12.75" customHeight="1" thickBot="1">
      <c r="A234" s="427" t="s">
        <v>558</v>
      </c>
      <c r="B234" s="427" t="s">
        <v>540</v>
      </c>
      <c r="C234" s="428">
        <v>135000</v>
      </c>
      <c r="D234" s="429">
        <v>143453.14</v>
      </c>
      <c r="E234" s="429">
        <v>146731.5</v>
      </c>
      <c r="F234" s="428">
        <v>0</v>
      </c>
      <c r="G234" s="428">
        <v>0</v>
      </c>
      <c r="H234" s="429">
        <v>11081.5</v>
      </c>
      <c r="I234" s="428">
        <v>0</v>
      </c>
      <c r="J234" s="428">
        <v>0</v>
      </c>
      <c r="K234" s="429">
        <v>11081.5</v>
      </c>
      <c r="L234" s="429">
        <v>7579.5</v>
      </c>
    </row>
    <row r="235" spans="1:12" ht="12.75" customHeight="1" thickBot="1">
      <c r="A235" s="427" t="s">
        <v>558</v>
      </c>
      <c r="B235" s="427" t="s">
        <v>543</v>
      </c>
      <c r="C235" s="428">
        <v>208143</v>
      </c>
      <c r="D235" s="429">
        <v>215884.58</v>
      </c>
      <c r="E235" s="429">
        <v>226230.63</v>
      </c>
      <c r="F235" s="429">
        <v>10346.05</v>
      </c>
      <c r="G235" s="428">
        <v>0</v>
      </c>
      <c r="H235" s="428">
        <v>0</v>
      </c>
      <c r="I235" s="428">
        <v>0</v>
      </c>
      <c r="J235" s="428">
        <v>0</v>
      </c>
      <c r="K235" s="429">
        <v>10346.05</v>
      </c>
      <c r="L235" s="429">
        <v>11593.57</v>
      </c>
    </row>
    <row r="236" spans="1:12" ht="12.75" customHeight="1" thickBot="1">
      <c r="A236" s="424" t="s">
        <v>130</v>
      </c>
      <c r="B236" s="425"/>
      <c r="C236" s="425"/>
      <c r="D236" s="425"/>
      <c r="E236" s="425"/>
      <c r="F236" s="425"/>
      <c r="G236" s="425"/>
      <c r="H236" s="425"/>
      <c r="I236" s="425"/>
      <c r="J236" s="425"/>
      <c r="K236" s="425"/>
      <c r="L236" s="426"/>
    </row>
    <row r="237" spans="1:12" ht="12.75" customHeight="1" thickBot="1">
      <c r="A237" s="427" t="s">
        <v>559</v>
      </c>
      <c r="B237" s="427" t="s">
        <v>540</v>
      </c>
      <c r="C237" s="428">
        <v>20000</v>
      </c>
      <c r="D237" s="429">
        <v>1879.06</v>
      </c>
      <c r="E237" s="429">
        <v>2022</v>
      </c>
      <c r="F237" s="428">
        <v>0</v>
      </c>
      <c r="G237" s="428">
        <v>0</v>
      </c>
      <c r="H237" s="428">
        <v>-118.93</v>
      </c>
      <c r="I237" s="428">
        <v>0</v>
      </c>
      <c r="J237" s="428">
        <v>0</v>
      </c>
      <c r="K237" s="428">
        <v>-118.93</v>
      </c>
      <c r="L237" s="428">
        <v>12</v>
      </c>
    </row>
    <row r="238" spans="1:12" ht="12.75" customHeight="1" thickBot="1">
      <c r="A238" s="427" t="s">
        <v>560</v>
      </c>
      <c r="B238" s="427" t="s">
        <v>540</v>
      </c>
      <c r="C238" s="428">
        <v>20266</v>
      </c>
      <c r="D238" s="429">
        <v>4463.2</v>
      </c>
      <c r="E238" s="429">
        <v>6049.4</v>
      </c>
      <c r="F238" s="428">
        <v>0</v>
      </c>
      <c r="G238" s="428">
        <v>0</v>
      </c>
      <c r="H238" s="428">
        <v>0</v>
      </c>
      <c r="I238" s="428">
        <v>0</v>
      </c>
      <c r="J238" s="428">
        <v>0</v>
      </c>
      <c r="K238" s="428">
        <v>0</v>
      </c>
      <c r="L238" s="428">
        <v>0</v>
      </c>
    </row>
    <row r="239" spans="1:12" ht="12.75" customHeight="1" thickBot="1">
      <c r="A239" s="427" t="s">
        <v>560</v>
      </c>
      <c r="B239" s="427" t="s">
        <v>543</v>
      </c>
      <c r="C239" s="428">
        <v>42000</v>
      </c>
      <c r="D239" s="429">
        <v>4990.81</v>
      </c>
      <c r="E239" s="429">
        <v>12537</v>
      </c>
      <c r="F239" s="429">
        <v>7546.19</v>
      </c>
      <c r="G239" s="428">
        <v>0</v>
      </c>
      <c r="H239" s="428">
        <v>0</v>
      </c>
      <c r="I239" s="428">
        <v>0</v>
      </c>
      <c r="J239" s="428">
        <v>0</v>
      </c>
      <c r="K239" s="429">
        <v>7546.19</v>
      </c>
      <c r="L239" s="428">
        <v>0</v>
      </c>
    </row>
    <row r="240" spans="1:12" ht="12.75" customHeight="1" thickBot="1">
      <c r="A240" s="427" t="s">
        <v>561</v>
      </c>
      <c r="B240" s="427" t="s">
        <v>540</v>
      </c>
      <c r="C240" s="428">
        <v>23000</v>
      </c>
      <c r="D240" s="429">
        <v>5556.97</v>
      </c>
      <c r="E240" s="429">
        <v>6872.4</v>
      </c>
      <c r="F240" s="428">
        <v>0</v>
      </c>
      <c r="G240" s="428">
        <v>0</v>
      </c>
      <c r="H240" s="428">
        <v>-13.8</v>
      </c>
      <c r="I240" s="428">
        <v>0</v>
      </c>
      <c r="J240" s="428">
        <v>0</v>
      </c>
      <c r="K240" s="428">
        <v>-13.8</v>
      </c>
      <c r="L240" s="428">
        <v>-13.8</v>
      </c>
    </row>
    <row r="241" spans="1:12" ht="12.75" customHeight="1" thickBot="1">
      <c r="A241" s="427" t="s">
        <v>561</v>
      </c>
      <c r="B241" s="427" t="s">
        <v>543</v>
      </c>
      <c r="C241" s="428">
        <v>42000</v>
      </c>
      <c r="D241" s="429">
        <v>4741.9</v>
      </c>
      <c r="E241" s="429">
        <v>12549.6</v>
      </c>
      <c r="F241" s="429">
        <v>7807.7</v>
      </c>
      <c r="G241" s="428">
        <v>0</v>
      </c>
      <c r="H241" s="428">
        <v>0</v>
      </c>
      <c r="I241" s="428">
        <v>0</v>
      </c>
      <c r="J241" s="428">
        <v>0</v>
      </c>
      <c r="K241" s="429">
        <v>7807.7</v>
      </c>
      <c r="L241" s="428">
        <v>-25.2</v>
      </c>
    </row>
    <row r="242" spans="1:12" ht="12.75" customHeight="1" thickBot="1">
      <c r="A242" s="427" t="s">
        <v>562</v>
      </c>
      <c r="B242" s="427" t="s">
        <v>543</v>
      </c>
      <c r="C242" s="428">
        <v>42000</v>
      </c>
      <c r="D242" s="429">
        <v>4762.78</v>
      </c>
      <c r="E242" s="429">
        <v>12537</v>
      </c>
      <c r="F242" s="429">
        <v>7774.22</v>
      </c>
      <c r="G242" s="428">
        <v>0</v>
      </c>
      <c r="H242" s="428">
        <v>0</v>
      </c>
      <c r="I242" s="428">
        <v>0</v>
      </c>
      <c r="J242" s="428">
        <v>0</v>
      </c>
      <c r="K242" s="429">
        <v>7774.22</v>
      </c>
      <c r="L242" s="428">
        <v>0</v>
      </c>
    </row>
    <row r="243" spans="1:12" ht="12.75" customHeight="1" thickBot="1">
      <c r="A243" s="427" t="s">
        <v>562</v>
      </c>
      <c r="B243" s="427" t="s">
        <v>540</v>
      </c>
      <c r="C243" s="428">
        <v>61000</v>
      </c>
      <c r="D243" s="429">
        <v>14543.06</v>
      </c>
      <c r="E243" s="429">
        <v>18208.5</v>
      </c>
      <c r="F243" s="428">
        <v>0</v>
      </c>
      <c r="G243" s="428">
        <v>0</v>
      </c>
      <c r="H243" s="428">
        <v>0</v>
      </c>
      <c r="I243" s="428">
        <v>0</v>
      </c>
      <c r="J243" s="428">
        <v>0</v>
      </c>
      <c r="K243" s="428">
        <v>0</v>
      </c>
      <c r="L243" s="428">
        <v>0</v>
      </c>
    </row>
    <row r="244" spans="1:12" ht="12.75" customHeight="1" thickBot="1">
      <c r="A244" s="427" t="s">
        <v>563</v>
      </c>
      <c r="B244" s="427" t="s">
        <v>540</v>
      </c>
      <c r="C244" s="428">
        <v>5000</v>
      </c>
      <c r="D244" s="429">
        <v>1574.56</v>
      </c>
      <c r="E244" s="429">
        <v>1984</v>
      </c>
      <c r="F244" s="428">
        <v>0</v>
      </c>
      <c r="G244" s="428">
        <v>0</v>
      </c>
      <c r="H244" s="428">
        <v>4</v>
      </c>
      <c r="I244" s="428">
        <v>0</v>
      </c>
      <c r="J244" s="428">
        <v>0</v>
      </c>
      <c r="K244" s="428">
        <v>4</v>
      </c>
      <c r="L244" s="428">
        <v>0</v>
      </c>
    </row>
    <row r="245" spans="1:12" ht="12.75" customHeight="1" thickBot="1">
      <c r="A245" s="427" t="s">
        <v>563</v>
      </c>
      <c r="B245" s="427" t="s">
        <v>543</v>
      </c>
      <c r="C245" s="428">
        <v>57000</v>
      </c>
      <c r="D245" s="429">
        <v>9046.13</v>
      </c>
      <c r="E245" s="429">
        <v>22617.6</v>
      </c>
      <c r="F245" s="429">
        <v>13571.47</v>
      </c>
      <c r="G245" s="428">
        <v>0</v>
      </c>
      <c r="H245" s="428">
        <v>0</v>
      </c>
      <c r="I245" s="428">
        <v>0</v>
      </c>
      <c r="J245" s="428">
        <v>0</v>
      </c>
      <c r="K245" s="429">
        <v>13571.47</v>
      </c>
      <c r="L245" s="428">
        <v>0</v>
      </c>
    </row>
    <row r="246" spans="1:12" ht="12.75" customHeight="1" thickBot="1">
      <c r="A246" s="427" t="s">
        <v>564</v>
      </c>
      <c r="B246" s="427" t="s">
        <v>543</v>
      </c>
      <c r="C246" s="428">
        <v>60000</v>
      </c>
      <c r="D246" s="429">
        <v>15537.04</v>
      </c>
      <c r="E246" s="429">
        <v>29400</v>
      </c>
      <c r="F246" s="429">
        <v>13862.96</v>
      </c>
      <c r="G246" s="428">
        <v>0</v>
      </c>
      <c r="H246" s="428">
        <v>0</v>
      </c>
      <c r="I246" s="428">
        <v>0</v>
      </c>
      <c r="J246" s="428">
        <v>0</v>
      </c>
      <c r="K246" s="429">
        <v>13862.96</v>
      </c>
      <c r="L246" s="428">
        <v>-270</v>
      </c>
    </row>
    <row r="247" spans="1:12" ht="12.75" customHeight="1" thickBot="1">
      <c r="A247" s="427" t="s">
        <v>564</v>
      </c>
      <c r="B247" s="427" t="s">
        <v>540</v>
      </c>
      <c r="C247" s="428">
        <v>145296</v>
      </c>
      <c r="D247" s="429">
        <v>52411.09</v>
      </c>
      <c r="E247" s="429">
        <v>71195.04</v>
      </c>
      <c r="F247" s="428">
        <v>0</v>
      </c>
      <c r="G247" s="428">
        <v>0</v>
      </c>
      <c r="H247" s="428">
        <v>0</v>
      </c>
      <c r="I247" s="428">
        <v>0</v>
      </c>
      <c r="J247" s="428">
        <v>0</v>
      </c>
      <c r="K247" s="428">
        <v>0</v>
      </c>
      <c r="L247" s="428">
        <v>-653.83</v>
      </c>
    </row>
    <row r="248" spans="1:12" ht="12.75" customHeight="1" thickBot="1">
      <c r="A248" s="427" t="s">
        <v>565</v>
      </c>
      <c r="B248" s="427" t="s">
        <v>543</v>
      </c>
      <c r="C248" s="428">
        <v>42500</v>
      </c>
      <c r="D248" s="429">
        <v>6920.29</v>
      </c>
      <c r="E248" s="429">
        <v>16830</v>
      </c>
      <c r="F248" s="429">
        <v>9909.71</v>
      </c>
      <c r="G248" s="428">
        <v>0</v>
      </c>
      <c r="H248" s="428">
        <v>0</v>
      </c>
      <c r="I248" s="428">
        <v>0</v>
      </c>
      <c r="J248" s="428">
        <v>0</v>
      </c>
      <c r="K248" s="429">
        <v>9909.71</v>
      </c>
      <c r="L248" s="429">
        <v>-2456.18</v>
      </c>
    </row>
    <row r="249" spans="1:12" ht="12.75" customHeight="1" thickBot="1">
      <c r="A249" s="427" t="s">
        <v>565</v>
      </c>
      <c r="B249" s="427" t="s">
        <v>540</v>
      </c>
      <c r="C249" s="428">
        <v>324348</v>
      </c>
      <c r="D249" s="429">
        <v>89729.55</v>
      </c>
      <c r="E249" s="429">
        <v>128441.81</v>
      </c>
      <c r="F249" s="428">
        <v>0</v>
      </c>
      <c r="G249" s="428">
        <v>0</v>
      </c>
      <c r="H249" s="429">
        <v>-9678.06</v>
      </c>
      <c r="I249" s="428">
        <v>0</v>
      </c>
      <c r="J249" s="428">
        <v>0</v>
      </c>
      <c r="K249" s="429">
        <v>-9678.06</v>
      </c>
      <c r="L249" s="429">
        <v>-9515.89</v>
      </c>
    </row>
    <row r="250" spans="1:12" ht="12.75" customHeight="1" thickBot="1">
      <c r="A250" s="427" t="s">
        <v>566</v>
      </c>
      <c r="B250" s="427" t="s">
        <v>540</v>
      </c>
      <c r="C250" s="428">
        <v>64000</v>
      </c>
      <c r="D250" s="429">
        <v>22107.52</v>
      </c>
      <c r="E250" s="429">
        <v>31596.8</v>
      </c>
      <c r="F250" s="428">
        <v>0</v>
      </c>
      <c r="G250" s="428">
        <v>0</v>
      </c>
      <c r="H250" s="428">
        <v>44.8</v>
      </c>
      <c r="I250" s="428">
        <v>0</v>
      </c>
      <c r="J250" s="428">
        <v>0</v>
      </c>
      <c r="K250" s="428">
        <v>44.8</v>
      </c>
      <c r="L250" s="428">
        <v>19.2</v>
      </c>
    </row>
    <row r="251" spans="1:12" ht="12.75" customHeight="1" thickBot="1">
      <c r="A251" s="427" t="s">
        <v>567</v>
      </c>
      <c r="B251" s="427" t="s">
        <v>540</v>
      </c>
      <c r="C251" s="428">
        <v>99609</v>
      </c>
      <c r="D251" s="429">
        <v>47751.02</v>
      </c>
      <c r="E251" s="429">
        <v>58868.92</v>
      </c>
      <c r="F251" s="428">
        <v>0</v>
      </c>
      <c r="G251" s="428">
        <v>0</v>
      </c>
      <c r="H251" s="428">
        <v>239.06</v>
      </c>
      <c r="I251" s="428">
        <v>0</v>
      </c>
      <c r="J251" s="428">
        <v>0</v>
      </c>
      <c r="K251" s="428">
        <v>239.06</v>
      </c>
      <c r="L251" s="428">
        <v>0</v>
      </c>
    </row>
    <row r="252" spans="1:12" ht="12.75" customHeight="1" thickBot="1">
      <c r="A252" s="427" t="s">
        <v>568</v>
      </c>
      <c r="B252" s="427" t="s">
        <v>540</v>
      </c>
      <c r="C252" s="428">
        <v>144000</v>
      </c>
      <c r="D252" s="429">
        <v>82551.59</v>
      </c>
      <c r="E252" s="429">
        <v>99187.2</v>
      </c>
      <c r="F252" s="428">
        <v>0</v>
      </c>
      <c r="G252" s="428">
        <v>0</v>
      </c>
      <c r="H252" s="428">
        <v>403.2</v>
      </c>
      <c r="I252" s="428">
        <v>0</v>
      </c>
      <c r="J252" s="428">
        <v>0</v>
      </c>
      <c r="K252" s="428">
        <v>403.2</v>
      </c>
      <c r="L252" s="428">
        <v>403.2</v>
      </c>
    </row>
    <row r="253" spans="1:12" ht="12.75" customHeight="1" thickBot="1">
      <c r="A253" s="427" t="s">
        <v>569</v>
      </c>
      <c r="B253" s="427" t="s">
        <v>540</v>
      </c>
      <c r="C253" s="428">
        <v>20000</v>
      </c>
      <c r="D253" s="429">
        <v>14271.42</v>
      </c>
      <c r="E253" s="429">
        <v>15692</v>
      </c>
      <c r="F253" s="428">
        <v>0</v>
      </c>
      <c r="G253" s="428">
        <v>0</v>
      </c>
      <c r="H253" s="428">
        <v>44</v>
      </c>
      <c r="I253" s="428">
        <v>0</v>
      </c>
      <c r="J253" s="428">
        <v>0</v>
      </c>
      <c r="K253" s="428">
        <v>44</v>
      </c>
      <c r="L253" s="428">
        <v>12</v>
      </c>
    </row>
    <row r="254" spans="1:12" ht="12.75" customHeight="1" thickBot="1">
      <c r="A254" s="427" t="s">
        <v>570</v>
      </c>
      <c r="B254" s="427" t="s">
        <v>540</v>
      </c>
      <c r="C254" s="428">
        <v>12000</v>
      </c>
      <c r="D254" s="429">
        <v>9707.33</v>
      </c>
      <c r="E254" s="429">
        <v>10572</v>
      </c>
      <c r="F254" s="428">
        <v>0</v>
      </c>
      <c r="G254" s="428">
        <v>0</v>
      </c>
      <c r="H254" s="428">
        <v>96</v>
      </c>
      <c r="I254" s="428">
        <v>0</v>
      </c>
      <c r="J254" s="428">
        <v>0</v>
      </c>
      <c r="K254" s="428">
        <v>96</v>
      </c>
      <c r="L254" s="428">
        <v>9.6</v>
      </c>
    </row>
    <row r="255" spans="1:12" ht="12.75" customHeight="1" thickBot="1">
      <c r="A255" s="427" t="s">
        <v>570</v>
      </c>
      <c r="B255" s="427" t="s">
        <v>543</v>
      </c>
      <c r="C255" s="428">
        <v>21800</v>
      </c>
      <c r="D255" s="429">
        <v>19401.58</v>
      </c>
      <c r="E255" s="429">
        <v>19205.8</v>
      </c>
      <c r="F255" s="428">
        <v>-195.78</v>
      </c>
      <c r="G255" s="428">
        <v>0</v>
      </c>
      <c r="H255" s="428">
        <v>0</v>
      </c>
      <c r="I255" s="428">
        <v>0</v>
      </c>
      <c r="J255" s="428">
        <v>0</v>
      </c>
      <c r="K255" s="428">
        <v>-195.78</v>
      </c>
      <c r="L255" s="428">
        <v>17.44</v>
      </c>
    </row>
    <row r="256" spans="1:12" ht="12.75" customHeight="1" thickBot="1">
      <c r="A256" s="427" t="s">
        <v>571</v>
      </c>
      <c r="B256" s="427" t="s">
        <v>543</v>
      </c>
      <c r="C256" s="428">
        <v>182242</v>
      </c>
      <c r="D256" s="429">
        <v>173357.02</v>
      </c>
      <c r="E256" s="429">
        <v>177758.85</v>
      </c>
      <c r="F256" s="429">
        <v>4401.83</v>
      </c>
      <c r="G256" s="428">
        <v>0</v>
      </c>
      <c r="H256" s="428">
        <v>0</v>
      </c>
      <c r="I256" s="428">
        <v>0</v>
      </c>
      <c r="J256" s="428">
        <v>0</v>
      </c>
      <c r="K256" s="429">
        <v>4401.83</v>
      </c>
      <c r="L256" s="428">
        <v>72.9</v>
      </c>
    </row>
    <row r="257" spans="1:12" ht="12.75" customHeight="1" thickBot="1">
      <c r="A257" s="430" t="s">
        <v>572</v>
      </c>
      <c r="B257" s="430">
        <v>46</v>
      </c>
      <c r="C257" s="427"/>
      <c r="D257" s="431">
        <v>1377629.74</v>
      </c>
      <c r="E257" s="431">
        <v>1220835.59</v>
      </c>
      <c r="F257" s="431">
        <v>-17553.53</v>
      </c>
      <c r="G257" s="432">
        <v>0</v>
      </c>
      <c r="H257" s="431">
        <v>-4477.15</v>
      </c>
      <c r="I257" s="432">
        <v>0</v>
      </c>
      <c r="J257" s="432">
        <v>0</v>
      </c>
      <c r="K257" s="431">
        <v>-22030.68</v>
      </c>
      <c r="L257" s="431">
        <v>17067.5</v>
      </c>
    </row>
    <row r="258" spans="1:12" ht="12.75" customHeight="1" thickBot="1">
      <c r="A258" s="424" t="s">
        <v>488</v>
      </c>
      <c r="B258" s="425"/>
      <c r="C258" s="425"/>
      <c r="D258" s="425"/>
      <c r="E258" s="425"/>
      <c r="F258" s="425"/>
      <c r="G258" s="425"/>
      <c r="H258" s="425"/>
      <c r="I258" s="425"/>
      <c r="J258" s="425"/>
      <c r="K258" s="425"/>
      <c r="L258" s="426"/>
    </row>
    <row r="259" spans="1:12" ht="12.75" customHeight="1" thickBot="1">
      <c r="A259" s="427" t="s">
        <v>541</v>
      </c>
      <c r="B259" s="427" t="s">
        <v>540</v>
      </c>
      <c r="C259" s="428">
        <v>28971</v>
      </c>
      <c r="D259" s="429">
        <v>49302.12</v>
      </c>
      <c r="E259" s="429">
        <v>5562.43</v>
      </c>
      <c r="F259" s="428">
        <v>0</v>
      </c>
      <c r="G259" s="428">
        <v>0</v>
      </c>
      <c r="H259" s="429">
        <v>-2048.25</v>
      </c>
      <c r="I259" s="428">
        <v>0</v>
      </c>
      <c r="J259" s="428">
        <v>0</v>
      </c>
      <c r="K259" s="429">
        <v>-2048.25</v>
      </c>
      <c r="L259" s="428">
        <v>0</v>
      </c>
    </row>
    <row r="260" spans="1:12" ht="12.75" customHeight="1" thickBot="1">
      <c r="A260" s="427" t="s">
        <v>542</v>
      </c>
      <c r="B260" s="427" t="s">
        <v>540</v>
      </c>
      <c r="C260" s="428">
        <v>41540</v>
      </c>
      <c r="D260" s="429">
        <v>60663.12</v>
      </c>
      <c r="E260" s="429">
        <v>3684.6</v>
      </c>
      <c r="F260" s="428">
        <v>0</v>
      </c>
      <c r="G260" s="428">
        <v>0</v>
      </c>
      <c r="H260" s="428">
        <v>-174.47</v>
      </c>
      <c r="I260" s="428">
        <v>0</v>
      </c>
      <c r="J260" s="428">
        <v>0</v>
      </c>
      <c r="K260" s="428">
        <v>-174.47</v>
      </c>
      <c r="L260" s="428">
        <v>-16.61</v>
      </c>
    </row>
    <row r="261" spans="1:12" ht="12.75" customHeight="1" thickBot="1">
      <c r="A261" s="427" t="s">
        <v>542</v>
      </c>
      <c r="B261" s="427" t="s">
        <v>543</v>
      </c>
      <c r="C261" s="428">
        <v>7815</v>
      </c>
      <c r="D261" s="429">
        <v>6394.47</v>
      </c>
      <c r="E261" s="428">
        <v>693.19</v>
      </c>
      <c r="F261" s="429">
        <v>-5701.28</v>
      </c>
      <c r="G261" s="428">
        <v>0</v>
      </c>
      <c r="H261" s="428">
        <v>0</v>
      </c>
      <c r="I261" s="428">
        <v>0</v>
      </c>
      <c r="J261" s="428">
        <v>0</v>
      </c>
      <c r="K261" s="429">
        <v>-5701.28</v>
      </c>
      <c r="L261" s="428">
        <v>-3.13</v>
      </c>
    </row>
    <row r="262" spans="1:12" ht="12.75" customHeight="1" thickBot="1">
      <c r="A262" s="427" t="s">
        <v>544</v>
      </c>
      <c r="B262" s="427" t="s">
        <v>540</v>
      </c>
      <c r="C262" s="428">
        <v>15723</v>
      </c>
      <c r="D262" s="429">
        <v>24016.8</v>
      </c>
      <c r="E262" s="429">
        <v>3144.6</v>
      </c>
      <c r="F262" s="428">
        <v>0</v>
      </c>
      <c r="G262" s="428">
        <v>0</v>
      </c>
      <c r="H262" s="429">
        <v>-1132.06</v>
      </c>
      <c r="I262" s="428">
        <v>0</v>
      </c>
      <c r="J262" s="428">
        <v>0</v>
      </c>
      <c r="K262" s="429">
        <v>-1132.06</v>
      </c>
      <c r="L262" s="428">
        <v>0</v>
      </c>
    </row>
    <row r="263" spans="1:12" ht="12.75" customHeight="1" thickBot="1">
      <c r="A263" s="427" t="s">
        <v>545</v>
      </c>
      <c r="B263" s="427" t="s">
        <v>540</v>
      </c>
      <c r="C263" s="428">
        <v>30499</v>
      </c>
      <c r="D263" s="429">
        <v>46768.75</v>
      </c>
      <c r="E263" s="429">
        <v>3763.58</v>
      </c>
      <c r="F263" s="428">
        <v>0</v>
      </c>
      <c r="G263" s="428">
        <v>0</v>
      </c>
      <c r="H263" s="428">
        <v>-176.89</v>
      </c>
      <c r="I263" s="428">
        <v>0</v>
      </c>
      <c r="J263" s="428">
        <v>0</v>
      </c>
      <c r="K263" s="428">
        <v>-176.89</v>
      </c>
      <c r="L263" s="428">
        <v>-6.1</v>
      </c>
    </row>
    <row r="264" spans="1:12" ht="12.75" customHeight="1" thickBot="1">
      <c r="A264" s="427" t="s">
        <v>545</v>
      </c>
      <c r="B264" s="427" t="s">
        <v>543</v>
      </c>
      <c r="C264" s="428">
        <v>1708</v>
      </c>
      <c r="D264" s="429">
        <v>1587.8</v>
      </c>
      <c r="E264" s="428">
        <v>210.77</v>
      </c>
      <c r="F264" s="429">
        <v>-1377.03</v>
      </c>
      <c r="G264" s="428">
        <v>0</v>
      </c>
      <c r="H264" s="428">
        <v>0</v>
      </c>
      <c r="I264" s="428">
        <v>0</v>
      </c>
      <c r="J264" s="428">
        <v>0</v>
      </c>
      <c r="K264" s="429">
        <v>-1377.03</v>
      </c>
      <c r="L264" s="428">
        <v>-0.34</v>
      </c>
    </row>
    <row r="265" spans="1:12" ht="12.75" customHeight="1" thickBot="1">
      <c r="A265" s="427" t="s">
        <v>546</v>
      </c>
      <c r="B265" s="427" t="s">
        <v>540</v>
      </c>
      <c r="C265" s="428">
        <v>17198</v>
      </c>
      <c r="D265" s="429">
        <v>28692.21</v>
      </c>
      <c r="E265" s="429">
        <v>5078.57</v>
      </c>
      <c r="F265" s="428">
        <v>0</v>
      </c>
      <c r="G265" s="428">
        <v>0</v>
      </c>
      <c r="H265" s="429">
        <v>-2426.64</v>
      </c>
      <c r="I265" s="428">
        <v>0</v>
      </c>
      <c r="J265" s="428">
        <v>0</v>
      </c>
      <c r="K265" s="429">
        <v>-2426.64</v>
      </c>
      <c r="L265" s="428">
        <v>51.59</v>
      </c>
    </row>
    <row r="266" spans="1:12" ht="12.75" customHeight="1" thickBot="1">
      <c r="A266" s="427" t="s">
        <v>546</v>
      </c>
      <c r="B266" s="427" t="s">
        <v>543</v>
      </c>
      <c r="C266" s="428">
        <v>1000</v>
      </c>
      <c r="D266" s="429">
        <v>1055.25</v>
      </c>
      <c r="E266" s="428">
        <v>295.3</v>
      </c>
      <c r="F266" s="428">
        <v>-759.95</v>
      </c>
      <c r="G266" s="428">
        <v>0</v>
      </c>
      <c r="H266" s="428">
        <v>0</v>
      </c>
      <c r="I266" s="428">
        <v>0</v>
      </c>
      <c r="J266" s="428">
        <v>0</v>
      </c>
      <c r="K266" s="428">
        <v>-759.95</v>
      </c>
      <c r="L266" s="428">
        <v>3</v>
      </c>
    </row>
    <row r="267" spans="1:12" ht="12.75" customHeight="1" thickBot="1">
      <c r="A267" s="427" t="s">
        <v>547</v>
      </c>
      <c r="B267" s="427" t="s">
        <v>540</v>
      </c>
      <c r="C267" s="428">
        <v>10000</v>
      </c>
      <c r="D267" s="429">
        <v>7780</v>
      </c>
      <c r="E267" s="429">
        <v>2034</v>
      </c>
      <c r="F267" s="428">
        <v>0</v>
      </c>
      <c r="G267" s="428">
        <v>0</v>
      </c>
      <c r="H267" s="428">
        <v>-216</v>
      </c>
      <c r="I267" s="428">
        <v>0</v>
      </c>
      <c r="J267" s="428">
        <v>0</v>
      </c>
      <c r="K267" s="428">
        <v>-216</v>
      </c>
      <c r="L267" s="428">
        <v>-31</v>
      </c>
    </row>
    <row r="268" spans="1:12" ht="12.75" customHeight="1" thickBot="1">
      <c r="A268" s="427" t="s">
        <v>547</v>
      </c>
      <c r="B268" s="427" t="s">
        <v>543</v>
      </c>
      <c r="C268" s="428">
        <v>14511</v>
      </c>
      <c r="D268" s="429">
        <v>13684.76</v>
      </c>
      <c r="E268" s="429">
        <v>2951.54</v>
      </c>
      <c r="F268" s="429">
        <v>-10733.22</v>
      </c>
      <c r="G268" s="428">
        <v>0</v>
      </c>
      <c r="H268" s="428">
        <v>0</v>
      </c>
      <c r="I268" s="428">
        <v>0</v>
      </c>
      <c r="J268" s="428">
        <v>0</v>
      </c>
      <c r="K268" s="429">
        <v>-10733.22</v>
      </c>
      <c r="L268" s="428">
        <v>-44.98</v>
      </c>
    </row>
    <row r="269" spans="1:12" ht="12.75" customHeight="1" thickBot="1">
      <c r="A269" s="427" t="s">
        <v>548</v>
      </c>
      <c r="B269" s="427" t="s">
        <v>540</v>
      </c>
      <c r="C269" s="428">
        <v>40723</v>
      </c>
      <c r="D269" s="429">
        <v>31540.41</v>
      </c>
      <c r="E269" s="429">
        <v>13695.14</v>
      </c>
      <c r="F269" s="428">
        <v>0</v>
      </c>
      <c r="G269" s="428">
        <v>0</v>
      </c>
      <c r="H269" s="428">
        <v>-993.65</v>
      </c>
      <c r="I269" s="428">
        <v>0</v>
      </c>
      <c r="J269" s="428">
        <v>0</v>
      </c>
      <c r="K269" s="428">
        <v>-993.65</v>
      </c>
      <c r="L269" s="428">
        <v>0</v>
      </c>
    </row>
    <row r="270" spans="1:12" ht="12.75" customHeight="1" thickBot="1">
      <c r="A270" s="427" t="s">
        <v>548</v>
      </c>
      <c r="B270" s="427" t="s">
        <v>543</v>
      </c>
      <c r="C270" s="428">
        <v>1000</v>
      </c>
      <c r="D270" s="429">
        <v>1618.05</v>
      </c>
      <c r="E270" s="428">
        <v>336.3</v>
      </c>
      <c r="F270" s="429">
        <v>-1281.75</v>
      </c>
      <c r="G270" s="428">
        <v>0</v>
      </c>
      <c r="H270" s="428">
        <v>0</v>
      </c>
      <c r="I270" s="428">
        <v>0</v>
      </c>
      <c r="J270" s="428">
        <v>0</v>
      </c>
      <c r="K270" s="429">
        <v>-1281.75</v>
      </c>
      <c r="L270" s="428">
        <v>0</v>
      </c>
    </row>
    <row r="271" spans="1:12" ht="12.75" customHeight="1" thickBot="1">
      <c r="A271" s="427" t="s">
        <v>549</v>
      </c>
      <c r="B271" s="427" t="s">
        <v>540</v>
      </c>
      <c r="C271" s="428">
        <v>13000</v>
      </c>
      <c r="D271" s="429">
        <v>11744</v>
      </c>
      <c r="E271" s="429">
        <v>2655.9</v>
      </c>
      <c r="F271" s="428">
        <v>0</v>
      </c>
      <c r="G271" s="428">
        <v>0</v>
      </c>
      <c r="H271" s="428">
        <v>36.4</v>
      </c>
      <c r="I271" s="428">
        <v>0</v>
      </c>
      <c r="J271" s="428">
        <v>0</v>
      </c>
      <c r="K271" s="428">
        <v>36.4</v>
      </c>
      <c r="L271" s="428">
        <v>140.4</v>
      </c>
    </row>
    <row r="272" spans="1:12" ht="12.75" customHeight="1" thickBot="1">
      <c r="A272" s="427" t="s">
        <v>549</v>
      </c>
      <c r="B272" s="427" t="s">
        <v>543</v>
      </c>
      <c r="C272" s="428">
        <v>5258</v>
      </c>
      <c r="D272" s="429">
        <v>4586.95</v>
      </c>
      <c r="E272" s="429">
        <v>1074.21</v>
      </c>
      <c r="F272" s="429">
        <v>-3512.74</v>
      </c>
      <c r="G272" s="428">
        <v>0</v>
      </c>
      <c r="H272" s="428">
        <v>0</v>
      </c>
      <c r="I272" s="428">
        <v>0</v>
      </c>
      <c r="J272" s="428">
        <v>0</v>
      </c>
      <c r="K272" s="429">
        <v>-3512.74</v>
      </c>
      <c r="L272" s="428">
        <v>56.79</v>
      </c>
    </row>
    <row r="273" spans="1:12" ht="12.75" customHeight="1" thickBot="1">
      <c r="A273" s="427" t="s">
        <v>550</v>
      </c>
      <c r="B273" s="427" t="s">
        <v>543</v>
      </c>
      <c r="C273" s="428">
        <v>2000</v>
      </c>
      <c r="D273" s="429">
        <v>1407</v>
      </c>
      <c r="E273" s="428">
        <v>0</v>
      </c>
      <c r="F273" s="429">
        <v>-1407</v>
      </c>
      <c r="G273" s="428">
        <v>0</v>
      </c>
      <c r="H273" s="428">
        <v>0</v>
      </c>
      <c r="I273" s="428">
        <v>0</v>
      </c>
      <c r="J273" s="428">
        <v>0</v>
      </c>
      <c r="K273" s="429">
        <v>-1407</v>
      </c>
      <c r="L273" s="428">
        <v>0</v>
      </c>
    </row>
    <row r="274" spans="1:12" ht="12.75" customHeight="1" thickBot="1">
      <c r="A274" s="427" t="s">
        <v>551</v>
      </c>
      <c r="B274" s="427" t="s">
        <v>543</v>
      </c>
      <c r="C274" s="428">
        <v>10519</v>
      </c>
      <c r="D274" s="429">
        <v>32854.92</v>
      </c>
      <c r="E274" s="429">
        <v>6846.82</v>
      </c>
      <c r="F274" s="429">
        <v>-26008.1</v>
      </c>
      <c r="G274" s="428">
        <v>0</v>
      </c>
      <c r="H274" s="428">
        <v>0</v>
      </c>
      <c r="I274" s="428">
        <v>0</v>
      </c>
      <c r="J274" s="428">
        <v>0</v>
      </c>
      <c r="K274" s="429">
        <v>-26008.1</v>
      </c>
      <c r="L274" s="428">
        <v>0</v>
      </c>
    </row>
    <row r="275" spans="1:12" ht="12.75" customHeight="1" thickBot="1">
      <c r="A275" s="427" t="s">
        <v>552</v>
      </c>
      <c r="B275" s="427" t="s">
        <v>540</v>
      </c>
      <c r="C275" s="428">
        <v>2000</v>
      </c>
      <c r="D275" s="429">
        <v>2579.12</v>
      </c>
      <c r="E275" s="429">
        <v>2249.6</v>
      </c>
      <c r="F275" s="428">
        <v>0</v>
      </c>
      <c r="G275" s="428">
        <v>0</v>
      </c>
      <c r="H275" s="428">
        <v>295</v>
      </c>
      <c r="I275" s="428">
        <v>0</v>
      </c>
      <c r="J275" s="428">
        <v>0</v>
      </c>
      <c r="K275" s="428">
        <v>295</v>
      </c>
      <c r="L275" s="428">
        <v>0</v>
      </c>
    </row>
    <row r="276" spans="1:12" ht="12.75" customHeight="1" thickBot="1">
      <c r="A276" s="427" t="s">
        <v>553</v>
      </c>
      <c r="B276" s="427" t="s">
        <v>540</v>
      </c>
      <c r="C276" s="428">
        <v>1714</v>
      </c>
      <c r="D276" s="429">
        <v>1776.06</v>
      </c>
      <c r="E276" s="429">
        <v>1662.58</v>
      </c>
      <c r="F276" s="428">
        <v>0</v>
      </c>
      <c r="G276" s="428">
        <v>0</v>
      </c>
      <c r="H276" s="428">
        <v>754.16</v>
      </c>
      <c r="I276" s="428">
        <v>0</v>
      </c>
      <c r="J276" s="428">
        <v>0</v>
      </c>
      <c r="K276" s="428">
        <v>754.16</v>
      </c>
      <c r="L276" s="428">
        <v>361.83</v>
      </c>
    </row>
    <row r="277" spans="1:12" ht="12.75" customHeight="1" thickBot="1">
      <c r="A277" s="427" t="s">
        <v>554</v>
      </c>
      <c r="B277" s="427" t="s">
        <v>543</v>
      </c>
      <c r="C277" s="428">
        <v>21</v>
      </c>
      <c r="D277" s="429">
        <v>52617.79</v>
      </c>
      <c r="E277" s="429">
        <v>36828.93</v>
      </c>
      <c r="F277" s="429">
        <v>-15788.86</v>
      </c>
      <c r="G277" s="428">
        <v>0</v>
      </c>
      <c r="H277" s="428">
        <v>0</v>
      </c>
      <c r="I277" s="428">
        <v>0</v>
      </c>
      <c r="J277" s="428">
        <v>0</v>
      </c>
      <c r="K277" s="429">
        <v>-15788.86</v>
      </c>
      <c r="L277" s="428">
        <v>759.82</v>
      </c>
    </row>
    <row r="278" spans="1:12" ht="12.75" customHeight="1" thickBot="1">
      <c r="A278" s="427" t="s">
        <v>555</v>
      </c>
      <c r="B278" s="427" t="s">
        <v>540</v>
      </c>
      <c r="C278" s="428">
        <v>37883</v>
      </c>
      <c r="D278" s="429">
        <v>19473.43</v>
      </c>
      <c r="E278" s="428">
        <v>984.96</v>
      </c>
      <c r="F278" s="428">
        <v>0</v>
      </c>
      <c r="G278" s="428">
        <v>0</v>
      </c>
      <c r="H278" s="428">
        <v>-79.55</v>
      </c>
      <c r="I278" s="428">
        <v>0</v>
      </c>
      <c r="J278" s="428">
        <v>0</v>
      </c>
      <c r="K278" s="428">
        <v>-79.55</v>
      </c>
      <c r="L278" s="428">
        <v>-45.46</v>
      </c>
    </row>
    <row r="279" spans="1:12" ht="12.75" customHeight="1" thickBot="1">
      <c r="A279" s="427" t="s">
        <v>556</v>
      </c>
      <c r="B279" s="427" t="s">
        <v>540</v>
      </c>
      <c r="C279" s="428">
        <v>12395</v>
      </c>
      <c r="D279" s="429">
        <v>4410.5</v>
      </c>
      <c r="E279" s="428">
        <v>86.77</v>
      </c>
      <c r="F279" s="428">
        <v>0</v>
      </c>
      <c r="G279" s="428">
        <v>0</v>
      </c>
      <c r="H279" s="428">
        <v>9.92</v>
      </c>
      <c r="I279" s="428">
        <v>0</v>
      </c>
      <c r="J279" s="428">
        <v>0</v>
      </c>
      <c r="K279" s="428">
        <v>9.92</v>
      </c>
      <c r="L279" s="428">
        <v>1.24</v>
      </c>
    </row>
    <row r="280" spans="1:12" ht="12.75" customHeight="1" thickBot="1">
      <c r="A280" s="427" t="s">
        <v>556</v>
      </c>
      <c r="B280" s="427" t="s">
        <v>543</v>
      </c>
      <c r="C280" s="428">
        <v>16020</v>
      </c>
      <c r="D280" s="429">
        <v>7469.99</v>
      </c>
      <c r="E280" s="428">
        <v>112.14</v>
      </c>
      <c r="F280" s="429">
        <v>-7357.85</v>
      </c>
      <c r="G280" s="428">
        <v>0</v>
      </c>
      <c r="H280" s="428">
        <v>0</v>
      </c>
      <c r="I280" s="428">
        <v>0</v>
      </c>
      <c r="J280" s="428">
        <v>0</v>
      </c>
      <c r="K280" s="429">
        <v>-7357.85</v>
      </c>
      <c r="L280" s="428">
        <v>1.6</v>
      </c>
    </row>
    <row r="281" spans="1:12" ht="12.75" customHeight="1" thickBot="1">
      <c r="A281" s="427" t="s">
        <v>557</v>
      </c>
      <c r="B281" s="427" t="s">
        <v>543</v>
      </c>
      <c r="C281" s="428">
        <v>23916</v>
      </c>
      <c r="D281" s="429">
        <v>18599.6</v>
      </c>
      <c r="E281" s="428">
        <v>731.83</v>
      </c>
      <c r="F281" s="429">
        <v>-17867.77</v>
      </c>
      <c r="G281" s="428">
        <v>0</v>
      </c>
      <c r="H281" s="428">
        <v>0</v>
      </c>
      <c r="I281" s="428">
        <v>0</v>
      </c>
      <c r="J281" s="428">
        <v>0</v>
      </c>
      <c r="K281" s="429">
        <v>-17867.77</v>
      </c>
      <c r="L281" s="428">
        <v>9.57</v>
      </c>
    </row>
    <row r="282" spans="1:12" ht="12.75" customHeight="1" thickBot="1">
      <c r="A282" s="427" t="s">
        <v>557</v>
      </c>
      <c r="B282" s="427" t="s">
        <v>540</v>
      </c>
      <c r="C282" s="428">
        <v>10000</v>
      </c>
      <c r="D282" s="429">
        <v>2365</v>
      </c>
      <c r="E282" s="428">
        <v>306</v>
      </c>
      <c r="F282" s="428">
        <v>0</v>
      </c>
      <c r="G282" s="428">
        <v>0</v>
      </c>
      <c r="H282" s="428">
        <v>33</v>
      </c>
      <c r="I282" s="428">
        <v>0</v>
      </c>
      <c r="J282" s="428">
        <v>0</v>
      </c>
      <c r="K282" s="428">
        <v>33</v>
      </c>
      <c r="L282" s="428">
        <v>4</v>
      </c>
    </row>
    <row r="283" spans="1:12" ht="12.75" customHeight="1" thickBot="1">
      <c r="A283" s="427" t="s">
        <v>558</v>
      </c>
      <c r="B283" s="427" t="s">
        <v>540</v>
      </c>
      <c r="C283" s="428">
        <v>135000</v>
      </c>
      <c r="D283" s="429">
        <v>143453.14</v>
      </c>
      <c r="E283" s="429">
        <v>153940.5</v>
      </c>
      <c r="F283" s="428">
        <v>0</v>
      </c>
      <c r="G283" s="428">
        <v>0</v>
      </c>
      <c r="H283" s="429">
        <v>18290.5</v>
      </c>
      <c r="I283" s="428">
        <v>0</v>
      </c>
      <c r="J283" s="428">
        <v>0</v>
      </c>
      <c r="K283" s="429">
        <v>18290.5</v>
      </c>
      <c r="L283" s="429">
        <v>7209</v>
      </c>
    </row>
    <row r="284" spans="1:12" ht="12.75" customHeight="1" thickBot="1">
      <c r="A284" s="427" t="s">
        <v>558</v>
      </c>
      <c r="B284" s="427" t="s">
        <v>543</v>
      </c>
      <c r="C284" s="428">
        <v>208143</v>
      </c>
      <c r="D284" s="429">
        <v>215884.58</v>
      </c>
      <c r="E284" s="429">
        <v>237345.46</v>
      </c>
      <c r="F284" s="429">
        <v>21460.88</v>
      </c>
      <c r="G284" s="428">
        <v>0</v>
      </c>
      <c r="H284" s="428">
        <v>0</v>
      </c>
      <c r="I284" s="428">
        <v>0</v>
      </c>
      <c r="J284" s="428">
        <v>0</v>
      </c>
      <c r="K284" s="429">
        <v>21460.88</v>
      </c>
      <c r="L284" s="429">
        <v>11114.83</v>
      </c>
    </row>
    <row r="285" spans="1:12" ht="12.75" customHeight="1" thickBot="1">
      <c r="A285" s="424" t="s">
        <v>130</v>
      </c>
      <c r="B285" s="425"/>
      <c r="C285" s="425"/>
      <c r="D285" s="425"/>
      <c r="E285" s="425"/>
      <c r="F285" s="425"/>
      <c r="G285" s="425"/>
      <c r="H285" s="425"/>
      <c r="I285" s="425"/>
      <c r="J285" s="425"/>
      <c r="K285" s="425"/>
      <c r="L285" s="426"/>
    </row>
    <row r="286" spans="1:12" ht="12.75" customHeight="1" thickBot="1">
      <c r="A286" s="427" t="s">
        <v>559</v>
      </c>
      <c r="B286" s="427" t="s">
        <v>540</v>
      </c>
      <c r="C286" s="428">
        <v>20000</v>
      </c>
      <c r="D286" s="429">
        <v>1879.06</v>
      </c>
      <c r="E286" s="429">
        <v>2050</v>
      </c>
      <c r="F286" s="428">
        <v>0</v>
      </c>
      <c r="G286" s="428">
        <v>0</v>
      </c>
      <c r="H286" s="428">
        <v>-90.93</v>
      </c>
      <c r="I286" s="428">
        <v>0</v>
      </c>
      <c r="J286" s="428">
        <v>0</v>
      </c>
      <c r="K286" s="428">
        <v>-90.93</v>
      </c>
      <c r="L286" s="428">
        <v>28</v>
      </c>
    </row>
    <row r="287" spans="1:12" ht="12.75" customHeight="1" thickBot="1">
      <c r="A287" s="427" t="s">
        <v>560</v>
      </c>
      <c r="B287" s="427" t="s">
        <v>540</v>
      </c>
      <c r="C287" s="428">
        <v>20266</v>
      </c>
      <c r="D287" s="429">
        <v>2975.47</v>
      </c>
      <c r="E287" s="429">
        <v>4036.99</v>
      </c>
      <c r="F287" s="428">
        <v>0</v>
      </c>
      <c r="G287" s="428">
        <v>0</v>
      </c>
      <c r="H287" s="428">
        <v>-524.68</v>
      </c>
      <c r="I287" s="428">
        <v>0</v>
      </c>
      <c r="J287" s="428">
        <v>0</v>
      </c>
      <c r="K287" s="428">
        <v>-524.68</v>
      </c>
      <c r="L287" s="428">
        <v>-524.68</v>
      </c>
    </row>
    <row r="288" spans="1:12" ht="12.75" customHeight="1" thickBot="1">
      <c r="A288" s="427" t="s">
        <v>560</v>
      </c>
      <c r="B288" s="427" t="s">
        <v>543</v>
      </c>
      <c r="C288" s="428">
        <v>42000</v>
      </c>
      <c r="D288" s="429">
        <v>3327.21</v>
      </c>
      <c r="E288" s="429">
        <v>8366.4</v>
      </c>
      <c r="F288" s="429">
        <v>5039.19</v>
      </c>
      <c r="G288" s="428">
        <v>0</v>
      </c>
      <c r="H288" s="428">
        <v>0</v>
      </c>
      <c r="I288" s="428">
        <v>0</v>
      </c>
      <c r="J288" s="428">
        <v>0</v>
      </c>
      <c r="K288" s="429">
        <v>5039.19</v>
      </c>
      <c r="L288" s="429">
        <v>-2507</v>
      </c>
    </row>
    <row r="289" spans="1:12" ht="12.75" customHeight="1" thickBot="1">
      <c r="A289" s="427" t="s">
        <v>561</v>
      </c>
      <c r="B289" s="427" t="s">
        <v>540</v>
      </c>
      <c r="C289" s="428">
        <v>23000</v>
      </c>
      <c r="D289" s="429">
        <v>5556.97</v>
      </c>
      <c r="E289" s="429">
        <v>6886.2</v>
      </c>
      <c r="F289" s="428">
        <v>0</v>
      </c>
      <c r="G289" s="428">
        <v>0</v>
      </c>
      <c r="H289" s="428">
        <v>0</v>
      </c>
      <c r="I289" s="428">
        <v>0</v>
      </c>
      <c r="J289" s="428">
        <v>0</v>
      </c>
      <c r="K289" s="428">
        <v>0</v>
      </c>
      <c r="L289" s="428">
        <v>13.8</v>
      </c>
    </row>
    <row r="290" spans="1:12" ht="12.75" customHeight="1" thickBot="1">
      <c r="A290" s="427" t="s">
        <v>561</v>
      </c>
      <c r="B290" s="427" t="s">
        <v>543</v>
      </c>
      <c r="C290" s="428">
        <v>42000</v>
      </c>
      <c r="D290" s="429">
        <v>4741.9</v>
      </c>
      <c r="E290" s="429">
        <v>12574.8</v>
      </c>
      <c r="F290" s="429">
        <v>7832.9</v>
      </c>
      <c r="G290" s="428">
        <v>0</v>
      </c>
      <c r="H290" s="428">
        <v>0</v>
      </c>
      <c r="I290" s="428">
        <v>0</v>
      </c>
      <c r="J290" s="428">
        <v>0</v>
      </c>
      <c r="K290" s="429">
        <v>7832.9</v>
      </c>
      <c r="L290" s="428">
        <v>25.2</v>
      </c>
    </row>
    <row r="291" spans="1:12" ht="12.75" customHeight="1" thickBot="1">
      <c r="A291" s="427" t="s">
        <v>562</v>
      </c>
      <c r="B291" s="427" t="s">
        <v>543</v>
      </c>
      <c r="C291" s="428">
        <v>42000</v>
      </c>
      <c r="D291" s="429">
        <v>4762.78</v>
      </c>
      <c r="E291" s="429">
        <v>12574.8</v>
      </c>
      <c r="F291" s="429">
        <v>7812.02</v>
      </c>
      <c r="G291" s="428">
        <v>0</v>
      </c>
      <c r="H291" s="428">
        <v>0</v>
      </c>
      <c r="I291" s="428">
        <v>0</v>
      </c>
      <c r="J291" s="428">
        <v>0</v>
      </c>
      <c r="K291" s="429">
        <v>7812.02</v>
      </c>
      <c r="L291" s="428">
        <v>37.8</v>
      </c>
    </row>
    <row r="292" spans="1:12" ht="12.75" customHeight="1" thickBot="1">
      <c r="A292" s="427" t="s">
        <v>562</v>
      </c>
      <c r="B292" s="427" t="s">
        <v>540</v>
      </c>
      <c r="C292" s="428">
        <v>61000</v>
      </c>
      <c r="D292" s="429">
        <v>14543.06</v>
      </c>
      <c r="E292" s="429">
        <v>18263.4</v>
      </c>
      <c r="F292" s="428">
        <v>0</v>
      </c>
      <c r="G292" s="428">
        <v>0</v>
      </c>
      <c r="H292" s="428">
        <v>54.9</v>
      </c>
      <c r="I292" s="428">
        <v>0</v>
      </c>
      <c r="J292" s="428">
        <v>0</v>
      </c>
      <c r="K292" s="428">
        <v>54.9</v>
      </c>
      <c r="L292" s="428">
        <v>54.9</v>
      </c>
    </row>
    <row r="293" spans="1:12" ht="12.75" customHeight="1" thickBot="1">
      <c r="A293" s="427" t="s">
        <v>563</v>
      </c>
      <c r="B293" s="427" t="s">
        <v>540</v>
      </c>
      <c r="C293" s="428">
        <v>5000</v>
      </c>
      <c r="D293" s="429">
        <v>1180.92</v>
      </c>
      <c r="E293" s="429">
        <v>1488</v>
      </c>
      <c r="F293" s="428">
        <v>0</v>
      </c>
      <c r="G293" s="428">
        <v>0</v>
      </c>
      <c r="H293" s="428">
        <v>-98.36</v>
      </c>
      <c r="I293" s="428">
        <v>0</v>
      </c>
      <c r="J293" s="428">
        <v>0</v>
      </c>
      <c r="K293" s="428">
        <v>-98.36</v>
      </c>
      <c r="L293" s="428">
        <v>-102.36</v>
      </c>
    </row>
    <row r="294" spans="1:12" ht="12.75" customHeight="1" thickBot="1">
      <c r="A294" s="427" t="s">
        <v>563</v>
      </c>
      <c r="B294" s="427" t="s">
        <v>543</v>
      </c>
      <c r="C294" s="428">
        <v>57000</v>
      </c>
      <c r="D294" s="429">
        <v>6784.6</v>
      </c>
      <c r="E294" s="429">
        <v>16963.2</v>
      </c>
      <c r="F294" s="429">
        <v>10178.6</v>
      </c>
      <c r="G294" s="428">
        <v>0</v>
      </c>
      <c r="H294" s="428">
        <v>0</v>
      </c>
      <c r="I294" s="428">
        <v>0</v>
      </c>
      <c r="J294" s="428">
        <v>0</v>
      </c>
      <c r="K294" s="429">
        <v>10178.6</v>
      </c>
      <c r="L294" s="429">
        <v>-3392.87</v>
      </c>
    </row>
    <row r="295" spans="1:12" ht="12.75" customHeight="1" thickBot="1">
      <c r="A295" s="427" t="s">
        <v>564</v>
      </c>
      <c r="B295" s="427" t="s">
        <v>543</v>
      </c>
      <c r="C295" s="428">
        <v>60000</v>
      </c>
      <c r="D295" s="429">
        <v>12429.63</v>
      </c>
      <c r="E295" s="429">
        <v>23760</v>
      </c>
      <c r="F295" s="429">
        <v>11330.37</v>
      </c>
      <c r="G295" s="428">
        <v>0</v>
      </c>
      <c r="H295" s="428">
        <v>0</v>
      </c>
      <c r="I295" s="428">
        <v>0</v>
      </c>
      <c r="J295" s="428">
        <v>0</v>
      </c>
      <c r="K295" s="429">
        <v>11330.37</v>
      </c>
      <c r="L295" s="429">
        <v>-2532.59</v>
      </c>
    </row>
    <row r="296" spans="1:12" ht="12.75" customHeight="1" thickBot="1">
      <c r="A296" s="427" t="s">
        <v>564</v>
      </c>
      <c r="B296" s="427" t="s">
        <v>540</v>
      </c>
      <c r="C296" s="428">
        <v>145296</v>
      </c>
      <c r="D296" s="429">
        <v>41928.87</v>
      </c>
      <c r="E296" s="429">
        <v>57537.22</v>
      </c>
      <c r="F296" s="428">
        <v>0</v>
      </c>
      <c r="G296" s="428">
        <v>0</v>
      </c>
      <c r="H296" s="429">
        <v>-3175.6</v>
      </c>
      <c r="I296" s="428">
        <v>0</v>
      </c>
      <c r="J296" s="428">
        <v>0</v>
      </c>
      <c r="K296" s="429">
        <v>-3175.6</v>
      </c>
      <c r="L296" s="429">
        <v>-3175.6</v>
      </c>
    </row>
    <row r="297" spans="1:12" ht="12.75" customHeight="1" thickBot="1">
      <c r="A297" s="427" t="s">
        <v>565</v>
      </c>
      <c r="B297" s="427" t="s">
        <v>543</v>
      </c>
      <c r="C297" s="428">
        <v>42500</v>
      </c>
      <c r="D297" s="429">
        <v>6920.29</v>
      </c>
      <c r="E297" s="429">
        <v>16830</v>
      </c>
      <c r="F297" s="429">
        <v>9909.71</v>
      </c>
      <c r="G297" s="428">
        <v>0</v>
      </c>
      <c r="H297" s="428">
        <v>0</v>
      </c>
      <c r="I297" s="428">
        <v>0</v>
      </c>
      <c r="J297" s="428">
        <v>0</v>
      </c>
      <c r="K297" s="429">
        <v>9909.71</v>
      </c>
      <c r="L297" s="428">
        <v>0</v>
      </c>
    </row>
    <row r="298" spans="1:12" ht="12.75" customHeight="1" thickBot="1">
      <c r="A298" s="427" t="s">
        <v>565</v>
      </c>
      <c r="B298" s="427" t="s">
        <v>540</v>
      </c>
      <c r="C298" s="428">
        <v>324348</v>
      </c>
      <c r="D298" s="429">
        <v>89729.55</v>
      </c>
      <c r="E298" s="429">
        <v>128441.81</v>
      </c>
      <c r="F298" s="428">
        <v>0</v>
      </c>
      <c r="G298" s="428">
        <v>0</v>
      </c>
      <c r="H298" s="429">
        <v>-9678.06</v>
      </c>
      <c r="I298" s="428">
        <v>0</v>
      </c>
      <c r="J298" s="428">
        <v>0</v>
      </c>
      <c r="K298" s="429">
        <v>-9678.06</v>
      </c>
      <c r="L298" s="428">
        <v>0</v>
      </c>
    </row>
    <row r="299" spans="1:12" ht="12.75" customHeight="1" thickBot="1">
      <c r="A299" s="427" t="s">
        <v>566</v>
      </c>
      <c r="B299" s="427" t="s">
        <v>540</v>
      </c>
      <c r="C299" s="428">
        <v>64000</v>
      </c>
      <c r="D299" s="429">
        <v>22107.52</v>
      </c>
      <c r="E299" s="429">
        <v>31596.8</v>
      </c>
      <c r="F299" s="428">
        <v>0</v>
      </c>
      <c r="G299" s="428">
        <v>0</v>
      </c>
      <c r="H299" s="428">
        <v>44.8</v>
      </c>
      <c r="I299" s="428">
        <v>0</v>
      </c>
      <c r="J299" s="428">
        <v>0</v>
      </c>
      <c r="K299" s="428">
        <v>44.8</v>
      </c>
      <c r="L299" s="428">
        <v>0</v>
      </c>
    </row>
    <row r="300" spans="1:12" ht="12.75" customHeight="1" thickBot="1">
      <c r="A300" s="427" t="s">
        <v>567</v>
      </c>
      <c r="B300" s="427" t="s">
        <v>540</v>
      </c>
      <c r="C300" s="428">
        <v>99609</v>
      </c>
      <c r="D300" s="429">
        <v>47751.02</v>
      </c>
      <c r="E300" s="429">
        <v>58968.53</v>
      </c>
      <c r="F300" s="428">
        <v>0</v>
      </c>
      <c r="G300" s="428">
        <v>0</v>
      </c>
      <c r="H300" s="428">
        <v>338.67</v>
      </c>
      <c r="I300" s="428">
        <v>0</v>
      </c>
      <c r="J300" s="428">
        <v>0</v>
      </c>
      <c r="K300" s="428">
        <v>338.67</v>
      </c>
      <c r="L300" s="428">
        <v>99.61</v>
      </c>
    </row>
    <row r="301" spans="1:12" ht="12.75" customHeight="1" thickBot="1">
      <c r="A301" s="427" t="s">
        <v>568</v>
      </c>
      <c r="B301" s="427" t="s">
        <v>540</v>
      </c>
      <c r="C301" s="428">
        <v>144000</v>
      </c>
      <c r="D301" s="429">
        <v>82551.59</v>
      </c>
      <c r="E301" s="429">
        <v>99244.8</v>
      </c>
      <c r="F301" s="428">
        <v>0</v>
      </c>
      <c r="G301" s="428">
        <v>0</v>
      </c>
      <c r="H301" s="428">
        <v>460.8</v>
      </c>
      <c r="I301" s="428">
        <v>0</v>
      </c>
      <c r="J301" s="428">
        <v>0</v>
      </c>
      <c r="K301" s="428">
        <v>460.8</v>
      </c>
      <c r="L301" s="428">
        <v>57.6</v>
      </c>
    </row>
    <row r="302" spans="1:12" ht="12.75" customHeight="1" thickBot="1">
      <c r="A302" s="427" t="s">
        <v>569</v>
      </c>
      <c r="B302" s="427" t="s">
        <v>540</v>
      </c>
      <c r="C302" s="428">
        <v>20000</v>
      </c>
      <c r="D302" s="429">
        <v>14271.42</v>
      </c>
      <c r="E302" s="429">
        <v>15698</v>
      </c>
      <c r="F302" s="428">
        <v>0</v>
      </c>
      <c r="G302" s="428">
        <v>0</v>
      </c>
      <c r="H302" s="428">
        <v>50</v>
      </c>
      <c r="I302" s="428">
        <v>0</v>
      </c>
      <c r="J302" s="428">
        <v>0</v>
      </c>
      <c r="K302" s="428">
        <v>50</v>
      </c>
      <c r="L302" s="428">
        <v>6</v>
      </c>
    </row>
    <row r="303" spans="1:12" ht="12.75" customHeight="1" thickBot="1">
      <c r="A303" s="427" t="s">
        <v>570</v>
      </c>
      <c r="B303" s="427" t="s">
        <v>540</v>
      </c>
      <c r="C303" s="428">
        <v>12000</v>
      </c>
      <c r="D303" s="429">
        <v>9707.33</v>
      </c>
      <c r="E303" s="429">
        <v>10575.6</v>
      </c>
      <c r="F303" s="428">
        <v>0</v>
      </c>
      <c r="G303" s="428">
        <v>0</v>
      </c>
      <c r="H303" s="428">
        <v>99.6</v>
      </c>
      <c r="I303" s="428">
        <v>0</v>
      </c>
      <c r="J303" s="428">
        <v>0</v>
      </c>
      <c r="K303" s="428">
        <v>99.6</v>
      </c>
      <c r="L303" s="428">
        <v>3.6</v>
      </c>
    </row>
    <row r="304" spans="1:12" ht="12.75" customHeight="1" thickBot="1">
      <c r="A304" s="427" t="s">
        <v>570</v>
      </c>
      <c r="B304" s="427" t="s">
        <v>543</v>
      </c>
      <c r="C304" s="428">
        <v>21800</v>
      </c>
      <c r="D304" s="429">
        <v>19401.58</v>
      </c>
      <c r="E304" s="429">
        <v>19212.34</v>
      </c>
      <c r="F304" s="428">
        <v>-189.24</v>
      </c>
      <c r="G304" s="428">
        <v>0</v>
      </c>
      <c r="H304" s="428">
        <v>0</v>
      </c>
      <c r="I304" s="428">
        <v>0</v>
      </c>
      <c r="J304" s="428">
        <v>0</v>
      </c>
      <c r="K304" s="428">
        <v>-189.24</v>
      </c>
      <c r="L304" s="428">
        <v>6.54</v>
      </c>
    </row>
    <row r="305" spans="1:12" ht="12.75" customHeight="1" thickBot="1">
      <c r="A305" s="427" t="s">
        <v>571</v>
      </c>
      <c r="B305" s="427" t="s">
        <v>543</v>
      </c>
      <c r="C305" s="428">
        <v>182242</v>
      </c>
      <c r="D305" s="429">
        <v>173357.02</v>
      </c>
      <c r="E305" s="429">
        <v>177685.95</v>
      </c>
      <c r="F305" s="429">
        <v>4328.93</v>
      </c>
      <c r="G305" s="428">
        <v>0</v>
      </c>
      <c r="H305" s="428">
        <v>0</v>
      </c>
      <c r="I305" s="428">
        <v>0</v>
      </c>
      <c r="J305" s="428">
        <v>0</v>
      </c>
      <c r="K305" s="429">
        <v>4328.93</v>
      </c>
      <c r="L305" s="428">
        <v>-72.9</v>
      </c>
    </row>
    <row r="306" spans="1:12" ht="12.75" customHeight="1" thickBot="1">
      <c r="A306" s="430" t="s">
        <v>572</v>
      </c>
      <c r="B306" s="430">
        <v>46</v>
      </c>
      <c r="C306" s="427"/>
      <c r="D306" s="431">
        <v>1358233.61</v>
      </c>
      <c r="E306" s="431">
        <v>1209030.56</v>
      </c>
      <c r="F306" s="431">
        <v>-14092.19</v>
      </c>
      <c r="G306" s="432">
        <v>0</v>
      </c>
      <c r="H306" s="432">
        <v>-347.39</v>
      </c>
      <c r="I306" s="432">
        <v>0</v>
      </c>
      <c r="J306" s="432">
        <v>0</v>
      </c>
      <c r="K306" s="431">
        <v>-14439.58</v>
      </c>
      <c r="L306" s="431">
        <v>7591.1</v>
      </c>
    </row>
    <row r="307" ht="12.75" customHeight="1"/>
    <row r="308" spans="1:12" ht="12.75" customHeight="1">
      <c r="A308" s="77" t="s">
        <v>163</v>
      </c>
      <c r="B308" s="262" t="s">
        <v>55</v>
      </c>
      <c r="C308" s="262"/>
      <c r="D308" s="308" t="s">
        <v>56</v>
      </c>
      <c r="E308" s="308"/>
      <c r="F308" s="95" t="s">
        <v>54</v>
      </c>
      <c r="G308" s="234"/>
      <c r="H308" s="234"/>
      <c r="I308" s="309" t="s">
        <v>505</v>
      </c>
      <c r="J308" s="309"/>
      <c r="K308" s="309"/>
      <c r="L308" s="309"/>
    </row>
    <row r="309" spans="1:12" ht="12.75" customHeight="1">
      <c r="A309" s="77" t="s">
        <v>601</v>
      </c>
      <c r="D309" s="268"/>
      <c r="E309" s="268"/>
      <c r="F309" s="77"/>
      <c r="G309" s="234"/>
      <c r="H309" s="234"/>
      <c r="I309" s="433"/>
      <c r="J309" s="433"/>
      <c r="K309" s="96"/>
      <c r="L309" s="434"/>
    </row>
    <row r="310" spans="1:12" ht="12.75" customHeight="1">
      <c r="A310" s="234"/>
      <c r="B310" s="234"/>
      <c r="C310" s="234"/>
      <c r="D310" s="234"/>
      <c r="E310" s="234"/>
      <c r="F310" s="234"/>
      <c r="G310" s="234"/>
      <c r="H310" s="234"/>
      <c r="I310" s="234"/>
      <c r="J310" s="234"/>
      <c r="K310" s="234"/>
      <c r="L310" s="234"/>
    </row>
  </sheetData>
  <sheetProtection/>
  <mergeCells count="19">
    <mergeCell ref="A236:L236"/>
    <mergeCell ref="A258:L258"/>
    <mergeCell ref="A285:L285"/>
    <mergeCell ref="B308:C308"/>
    <mergeCell ref="D308:E308"/>
    <mergeCell ref="I308:L308"/>
    <mergeCell ref="A160:L160"/>
    <mergeCell ref="A187:L187"/>
    <mergeCell ref="A209:L209"/>
    <mergeCell ref="D309:E309"/>
    <mergeCell ref="A42:L42"/>
    <mergeCell ref="A90:L90"/>
    <mergeCell ref="A138:L138"/>
    <mergeCell ref="B8:I8"/>
    <mergeCell ref="B9:I9"/>
    <mergeCell ref="B11:B14"/>
    <mergeCell ref="C11:C14"/>
    <mergeCell ref="L11:L14"/>
    <mergeCell ref="A15:L15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7">
      <selection activeCell="G66" sqref="G66"/>
    </sheetView>
  </sheetViews>
  <sheetFormatPr defaultColWidth="9.140625" defaultRowHeight="12.75"/>
  <cols>
    <col min="1" max="2" width="9.140625" style="200" customWidth="1"/>
    <col min="3" max="3" width="18.7109375" style="200" customWidth="1"/>
    <col min="4" max="4" width="8.8515625" style="121" customWidth="1"/>
    <col min="5" max="5" width="10.140625" style="121" customWidth="1"/>
    <col min="6" max="6" width="5.140625" style="121" customWidth="1"/>
    <col min="7" max="7" width="11.28125" style="121" customWidth="1"/>
    <col min="8" max="8" width="4.57421875" style="121" customWidth="1"/>
    <col min="9" max="9" width="11.28125" style="121" customWidth="1"/>
    <col min="10" max="10" width="4.140625" style="121" customWidth="1"/>
    <col min="11" max="11" width="11.57421875" style="121" customWidth="1"/>
    <col min="12" max="12" width="4.140625" style="121" customWidth="1"/>
    <col min="13" max="13" width="12.00390625" style="121" customWidth="1"/>
    <col min="14" max="14" width="4.8515625" style="121" customWidth="1"/>
    <col min="15" max="15" width="12.00390625" style="121" customWidth="1"/>
    <col min="16" max="16384" width="9.140625" style="122" customWidth="1"/>
  </cols>
  <sheetData>
    <row r="1" spans="1:15" ht="12.75">
      <c r="A1" s="120" t="s">
        <v>447</v>
      </c>
      <c r="B1" s="199"/>
      <c r="C1" s="19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2.75">
      <c r="A2" s="120" t="s">
        <v>448</v>
      </c>
      <c r="B2" s="199"/>
      <c r="C2" s="19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75">
      <c r="A3" s="120" t="s">
        <v>449</v>
      </c>
      <c r="B3" s="199"/>
      <c r="C3" s="19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20" t="s">
        <v>450</v>
      </c>
      <c r="B4" s="199"/>
      <c r="C4" s="19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2.75">
      <c r="A5" s="120" t="s">
        <v>330</v>
      </c>
      <c r="B5" s="199"/>
      <c r="C5" s="19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12.75">
      <c r="A6" s="120" t="s">
        <v>441</v>
      </c>
      <c r="C6" s="199"/>
      <c r="D6" s="120"/>
      <c r="E6" s="120"/>
      <c r="F6" s="120"/>
      <c r="G6" s="120"/>
      <c r="H6" s="120"/>
      <c r="I6" s="120"/>
      <c r="J6" s="120"/>
      <c r="K6" s="120"/>
      <c r="L6" s="120"/>
      <c r="N6" s="120"/>
      <c r="O6" s="120"/>
    </row>
    <row r="7" spans="1:15" ht="12.75">
      <c r="A7" s="121"/>
      <c r="C7" s="199"/>
      <c r="D7" s="120"/>
      <c r="E7" s="120"/>
      <c r="F7" s="120"/>
      <c r="G7" s="120"/>
      <c r="H7" s="120"/>
      <c r="I7" s="120"/>
      <c r="J7" s="120"/>
      <c r="K7" s="120"/>
      <c r="L7" s="120"/>
      <c r="N7" s="120"/>
      <c r="O7" s="120"/>
    </row>
    <row r="8" spans="1:15" ht="12.75">
      <c r="A8" s="121"/>
      <c r="B8" s="226" t="s">
        <v>608</v>
      </c>
      <c r="C8" s="199"/>
      <c r="D8" s="120"/>
      <c r="E8" s="120"/>
      <c r="F8" s="120"/>
      <c r="G8" s="120"/>
      <c r="H8" s="120"/>
      <c r="I8" s="120"/>
      <c r="J8" s="120"/>
      <c r="K8" s="120"/>
      <c r="L8" s="120"/>
      <c r="N8" s="120"/>
      <c r="O8" s="120"/>
    </row>
    <row r="9" spans="1:15" ht="12.75">
      <c r="A9" s="199"/>
      <c r="B9" s="199"/>
      <c r="C9" s="19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s="201" customFormat="1" ht="11.25">
      <c r="A10" s="351" t="s">
        <v>103</v>
      </c>
      <c r="B10" s="352"/>
      <c r="C10" s="352"/>
      <c r="D10" s="352"/>
      <c r="E10" s="353"/>
      <c r="F10" s="342" t="s">
        <v>1</v>
      </c>
      <c r="G10" s="339" t="s">
        <v>469</v>
      </c>
      <c r="H10" s="342" t="s">
        <v>1</v>
      </c>
      <c r="I10" s="348" t="s">
        <v>470</v>
      </c>
      <c r="J10" s="342" t="s">
        <v>1</v>
      </c>
      <c r="K10" s="348" t="s">
        <v>120</v>
      </c>
      <c r="L10" s="342" t="s">
        <v>1</v>
      </c>
      <c r="M10" s="348" t="s">
        <v>471</v>
      </c>
      <c r="N10" s="342" t="s">
        <v>1</v>
      </c>
      <c r="O10" s="348" t="s">
        <v>127</v>
      </c>
    </row>
    <row r="11" spans="1:15" s="201" customFormat="1" ht="12" customHeight="1">
      <c r="A11" s="327" t="s">
        <v>456</v>
      </c>
      <c r="B11" s="328"/>
      <c r="C11" s="329"/>
      <c r="D11" s="336" t="s">
        <v>457</v>
      </c>
      <c r="E11" s="339" t="s">
        <v>472</v>
      </c>
      <c r="F11" s="343"/>
      <c r="G11" s="340"/>
      <c r="H11" s="343"/>
      <c r="I11" s="349"/>
      <c r="J11" s="343"/>
      <c r="K11" s="349"/>
      <c r="L11" s="343"/>
      <c r="M11" s="349"/>
      <c r="N11" s="343"/>
      <c r="O11" s="349"/>
    </row>
    <row r="12" spans="1:15" s="201" customFormat="1" ht="13.5" customHeight="1">
      <c r="A12" s="330"/>
      <c r="B12" s="331"/>
      <c r="C12" s="332"/>
      <c r="D12" s="337"/>
      <c r="E12" s="340"/>
      <c r="F12" s="343"/>
      <c r="G12" s="340"/>
      <c r="H12" s="343"/>
      <c r="I12" s="349"/>
      <c r="J12" s="343"/>
      <c r="K12" s="349"/>
      <c r="L12" s="343"/>
      <c r="M12" s="349"/>
      <c r="N12" s="343"/>
      <c r="O12" s="349"/>
    </row>
    <row r="13" spans="1:15" s="201" customFormat="1" ht="9.75" customHeight="1">
      <c r="A13" s="333"/>
      <c r="B13" s="334"/>
      <c r="C13" s="335"/>
      <c r="D13" s="338"/>
      <c r="E13" s="341"/>
      <c r="F13" s="343"/>
      <c r="G13" s="341"/>
      <c r="H13" s="343"/>
      <c r="I13" s="350"/>
      <c r="J13" s="343"/>
      <c r="K13" s="350"/>
      <c r="L13" s="343"/>
      <c r="M13" s="350"/>
      <c r="N13" s="343"/>
      <c r="O13" s="350"/>
    </row>
    <row r="14" spans="1:15" s="201" customFormat="1" ht="13.5" customHeight="1">
      <c r="A14" s="345">
        <v>1</v>
      </c>
      <c r="B14" s="346"/>
      <c r="C14" s="346"/>
      <c r="D14" s="346"/>
      <c r="E14" s="347"/>
      <c r="F14" s="344"/>
      <c r="G14" s="202">
        <v>2</v>
      </c>
      <c r="H14" s="344"/>
      <c r="I14" s="132">
        <v>3</v>
      </c>
      <c r="J14" s="344"/>
      <c r="K14" s="132">
        <v>4</v>
      </c>
      <c r="L14" s="344"/>
      <c r="M14" s="132">
        <v>5</v>
      </c>
      <c r="N14" s="344"/>
      <c r="O14" s="132">
        <v>6</v>
      </c>
    </row>
    <row r="15" spans="1:16" s="201" customFormat="1" ht="13.5" customHeight="1">
      <c r="A15" s="322" t="s">
        <v>473</v>
      </c>
      <c r="B15" s="323"/>
      <c r="C15" s="323"/>
      <c r="D15" s="323"/>
      <c r="E15" s="324"/>
      <c r="F15" s="203">
        <v>678</v>
      </c>
      <c r="G15" s="203"/>
      <c r="H15" s="203">
        <v>689</v>
      </c>
      <c r="I15" s="203"/>
      <c r="J15" s="203">
        <v>700</v>
      </c>
      <c r="K15" s="203"/>
      <c r="L15" s="203">
        <v>711</v>
      </c>
      <c r="M15" s="203"/>
      <c r="N15" s="203">
        <v>722</v>
      </c>
      <c r="O15" s="203"/>
      <c r="P15" s="204"/>
    </row>
    <row r="16" spans="1:16" s="201" customFormat="1" ht="12.75" customHeight="1">
      <c r="A16" s="325" t="s">
        <v>474</v>
      </c>
      <c r="B16" s="326"/>
      <c r="C16" s="326"/>
      <c r="D16" s="326"/>
      <c r="E16" s="326"/>
      <c r="F16" s="145">
        <v>679</v>
      </c>
      <c r="G16" s="145"/>
      <c r="H16" s="243">
        <v>690</v>
      </c>
      <c r="I16" s="145"/>
      <c r="J16" s="145">
        <v>701</v>
      </c>
      <c r="K16" s="145"/>
      <c r="L16" s="145">
        <v>712</v>
      </c>
      <c r="M16" s="145"/>
      <c r="N16" s="145">
        <v>723</v>
      </c>
      <c r="O16" s="145"/>
      <c r="P16" s="206"/>
    </row>
    <row r="17" spans="1:15" s="130" customFormat="1" ht="12.75">
      <c r="A17" s="314" t="s">
        <v>475</v>
      </c>
      <c r="B17" s="314"/>
      <c r="C17" s="314"/>
      <c r="D17" s="436" t="s">
        <v>540</v>
      </c>
      <c r="E17" s="436" t="s">
        <v>559</v>
      </c>
      <c r="F17" s="147"/>
      <c r="G17" s="438">
        <v>2000</v>
      </c>
      <c r="H17" s="207"/>
      <c r="I17" s="438">
        <v>1879.06</v>
      </c>
      <c r="J17" s="207"/>
      <c r="K17" s="438">
        <v>2050</v>
      </c>
      <c r="L17" s="207"/>
      <c r="M17" s="437">
        <v>0.059048</v>
      </c>
      <c r="N17" s="207"/>
      <c r="O17" s="437">
        <v>0.1193</v>
      </c>
    </row>
    <row r="18" spans="1:15" s="130" customFormat="1" ht="12.75">
      <c r="A18" s="314" t="s">
        <v>475</v>
      </c>
      <c r="B18" s="314"/>
      <c r="C18" s="314"/>
      <c r="D18" s="436" t="s">
        <v>540</v>
      </c>
      <c r="E18" s="436" t="s">
        <v>560</v>
      </c>
      <c r="F18" s="147"/>
      <c r="G18" s="438">
        <v>4053.2</v>
      </c>
      <c r="H18" s="207"/>
      <c r="I18" s="438">
        <v>2975.47</v>
      </c>
      <c r="J18" s="207"/>
      <c r="K18" s="438">
        <v>4036.99</v>
      </c>
      <c r="L18" s="207"/>
      <c r="M18" s="437">
        <v>0.049714</v>
      </c>
      <c r="N18" s="207"/>
      <c r="O18" s="437">
        <v>0.234934</v>
      </c>
    </row>
    <row r="19" spans="1:15" s="130" customFormat="1" ht="12.75">
      <c r="A19" s="314" t="s">
        <v>475</v>
      </c>
      <c r="B19" s="314"/>
      <c r="C19" s="314"/>
      <c r="D19" s="436" t="s">
        <v>543</v>
      </c>
      <c r="E19" s="436" t="s">
        <v>560</v>
      </c>
      <c r="F19" s="147"/>
      <c r="G19" s="438">
        <v>8400</v>
      </c>
      <c r="H19" s="207"/>
      <c r="I19" s="438">
        <v>3327.21</v>
      </c>
      <c r="J19" s="207"/>
      <c r="K19" s="438">
        <v>8366.4</v>
      </c>
      <c r="L19" s="207"/>
      <c r="M19" s="437">
        <v>0.10303</v>
      </c>
      <c r="N19" s="207"/>
      <c r="O19" s="437">
        <v>0.486885</v>
      </c>
    </row>
    <row r="20" spans="1:15" s="130" customFormat="1" ht="12.75">
      <c r="A20" s="314" t="s">
        <v>475</v>
      </c>
      <c r="B20" s="314"/>
      <c r="C20" s="314"/>
      <c r="D20" s="436" t="s">
        <v>540</v>
      </c>
      <c r="E20" s="436" t="s">
        <v>561</v>
      </c>
      <c r="F20" s="147"/>
      <c r="G20" s="438">
        <v>6900</v>
      </c>
      <c r="H20" s="207"/>
      <c r="I20" s="438">
        <v>5556.97</v>
      </c>
      <c r="J20" s="207"/>
      <c r="K20" s="438">
        <v>6886.2</v>
      </c>
      <c r="L20" s="207"/>
      <c r="M20" s="437">
        <v>0.08253</v>
      </c>
      <c r="N20" s="207"/>
      <c r="O20" s="437">
        <v>0.400744</v>
      </c>
    </row>
    <row r="21" spans="1:15" s="130" customFormat="1" ht="12.75">
      <c r="A21" s="314" t="s">
        <v>475</v>
      </c>
      <c r="B21" s="314"/>
      <c r="C21" s="314"/>
      <c r="D21" s="436" t="s">
        <v>543</v>
      </c>
      <c r="E21" s="436" t="s">
        <v>561</v>
      </c>
      <c r="F21" s="147"/>
      <c r="G21" s="438">
        <v>12600</v>
      </c>
      <c r="H21" s="207"/>
      <c r="I21" s="438">
        <v>4741.9</v>
      </c>
      <c r="J21" s="207"/>
      <c r="K21" s="438">
        <v>12574.8</v>
      </c>
      <c r="L21" s="207"/>
      <c r="M21" s="437">
        <v>0.150707</v>
      </c>
      <c r="N21" s="207"/>
      <c r="O21" s="437">
        <v>0.7317940000000001</v>
      </c>
    </row>
    <row r="22" spans="1:15" s="130" customFormat="1" ht="12.75">
      <c r="A22" s="314" t="s">
        <v>475</v>
      </c>
      <c r="B22" s="314"/>
      <c r="C22" s="314"/>
      <c r="D22" s="436" t="s">
        <v>540</v>
      </c>
      <c r="E22" s="436" t="s">
        <v>562</v>
      </c>
      <c r="F22" s="147"/>
      <c r="G22" s="438">
        <v>18300</v>
      </c>
      <c r="H22" s="207"/>
      <c r="I22" s="438">
        <v>14543.06</v>
      </c>
      <c r="J22" s="207"/>
      <c r="K22" s="438">
        <v>18263.4</v>
      </c>
      <c r="L22" s="207"/>
      <c r="M22" s="437">
        <v>0.075734</v>
      </c>
      <c r="N22" s="207"/>
      <c r="O22" s="437">
        <v>1.062844</v>
      </c>
    </row>
    <row r="23" spans="1:15" s="130" customFormat="1" ht="12.75">
      <c r="A23" s="314" t="s">
        <v>475</v>
      </c>
      <c r="B23" s="314"/>
      <c r="C23" s="314"/>
      <c r="D23" s="436" t="s">
        <v>543</v>
      </c>
      <c r="E23" s="436" t="s">
        <v>562</v>
      </c>
      <c r="F23" s="147"/>
      <c r="G23" s="438">
        <v>12600</v>
      </c>
      <c r="H23" s="207"/>
      <c r="I23" s="438">
        <v>4762.78</v>
      </c>
      <c r="J23" s="207"/>
      <c r="K23" s="438">
        <v>12574.8</v>
      </c>
      <c r="L23" s="207"/>
      <c r="M23" s="437">
        <v>0.052144</v>
      </c>
      <c r="N23" s="207"/>
      <c r="O23" s="437">
        <v>0.7317940000000001</v>
      </c>
    </row>
    <row r="24" spans="1:15" s="130" customFormat="1" ht="12.75">
      <c r="A24" s="314" t="s">
        <v>475</v>
      </c>
      <c r="B24" s="314"/>
      <c r="C24" s="314"/>
      <c r="D24" s="436" t="s">
        <v>540</v>
      </c>
      <c r="E24" s="436" t="s">
        <v>563</v>
      </c>
      <c r="F24" s="147"/>
      <c r="G24" s="438">
        <v>1500</v>
      </c>
      <c r="H24" s="207"/>
      <c r="I24" s="438">
        <v>1180.92</v>
      </c>
      <c r="J24" s="207"/>
      <c r="K24" s="438">
        <v>1488</v>
      </c>
      <c r="L24" s="207"/>
      <c r="M24" s="437">
        <v>0.01389</v>
      </c>
      <c r="N24" s="207"/>
      <c r="O24" s="437">
        <v>0.086595</v>
      </c>
    </row>
    <row r="25" spans="1:15" s="130" customFormat="1" ht="12.75">
      <c r="A25" s="314" t="s">
        <v>475</v>
      </c>
      <c r="B25" s="314"/>
      <c r="C25" s="314"/>
      <c r="D25" s="436" t="s">
        <v>543</v>
      </c>
      <c r="E25" s="436" t="s">
        <v>563</v>
      </c>
      <c r="F25" s="147"/>
      <c r="G25" s="438">
        <v>17100</v>
      </c>
      <c r="H25" s="207"/>
      <c r="I25" s="438">
        <v>6784.6</v>
      </c>
      <c r="J25" s="207"/>
      <c r="K25" s="438">
        <v>16963.2</v>
      </c>
      <c r="L25" s="207"/>
      <c r="M25" s="437">
        <v>0.15835</v>
      </c>
      <c r="N25" s="207"/>
      <c r="O25" s="437">
        <v>0.987178</v>
      </c>
    </row>
    <row r="26" spans="1:15" s="130" customFormat="1" ht="12.75">
      <c r="A26" s="314" t="s">
        <v>475</v>
      </c>
      <c r="B26" s="314"/>
      <c r="C26" s="314"/>
      <c r="D26" s="436" t="s">
        <v>540</v>
      </c>
      <c r="E26" s="436" t="s">
        <v>564</v>
      </c>
      <c r="F26" s="147"/>
      <c r="G26" s="438">
        <v>58118.4</v>
      </c>
      <c r="H26" s="207"/>
      <c r="I26" s="438">
        <v>41928.87</v>
      </c>
      <c r="J26" s="207"/>
      <c r="K26" s="438">
        <v>57537.22</v>
      </c>
      <c r="L26" s="207"/>
      <c r="M26" s="437">
        <v>0.499233</v>
      </c>
      <c r="N26" s="207"/>
      <c r="O26" s="437">
        <v>3.348395</v>
      </c>
    </row>
    <row r="27" spans="1:15" s="130" customFormat="1" ht="12.75">
      <c r="A27" s="314" t="s">
        <v>475</v>
      </c>
      <c r="B27" s="314"/>
      <c r="C27" s="314"/>
      <c r="D27" s="436" t="s">
        <v>543</v>
      </c>
      <c r="E27" s="436" t="s">
        <v>564</v>
      </c>
      <c r="F27" s="147"/>
      <c r="G27" s="438">
        <v>24000</v>
      </c>
      <c r="H27" s="207"/>
      <c r="I27" s="438">
        <v>12429.63</v>
      </c>
      <c r="J27" s="207"/>
      <c r="K27" s="438">
        <v>23760</v>
      </c>
      <c r="L27" s="207"/>
      <c r="M27" s="437">
        <v>0.206158</v>
      </c>
      <c r="N27" s="207"/>
      <c r="O27" s="437">
        <v>1.38272</v>
      </c>
    </row>
    <row r="28" spans="1:15" s="130" customFormat="1" ht="12.75">
      <c r="A28" s="314" t="s">
        <v>475</v>
      </c>
      <c r="B28" s="314"/>
      <c r="C28" s="314"/>
      <c r="D28" s="436" t="s">
        <v>540</v>
      </c>
      <c r="E28" s="436" t="s">
        <v>565</v>
      </c>
      <c r="F28" s="147"/>
      <c r="G28" s="438">
        <v>129739.2</v>
      </c>
      <c r="H28" s="207"/>
      <c r="I28" s="438">
        <v>89729.55</v>
      </c>
      <c r="J28" s="207"/>
      <c r="K28" s="438">
        <v>128441.81</v>
      </c>
      <c r="L28" s="207"/>
      <c r="M28" s="437">
        <v>0.584941</v>
      </c>
      <c r="N28" s="207"/>
      <c r="O28" s="437">
        <v>7.474709</v>
      </c>
    </row>
    <row r="29" spans="1:15" s="130" customFormat="1" ht="12.75">
      <c r="A29" s="314" t="s">
        <v>475</v>
      </c>
      <c r="B29" s="314"/>
      <c r="C29" s="314"/>
      <c r="D29" s="436" t="s">
        <v>543</v>
      </c>
      <c r="E29" s="436" t="s">
        <v>565</v>
      </c>
      <c r="F29" s="147"/>
      <c r="G29" s="438">
        <v>17000</v>
      </c>
      <c r="H29" s="207"/>
      <c r="I29" s="438">
        <v>6920.29</v>
      </c>
      <c r="J29" s="207"/>
      <c r="K29" s="438">
        <v>16830</v>
      </c>
      <c r="L29" s="207"/>
      <c r="M29" s="437">
        <v>0.076646</v>
      </c>
      <c r="N29" s="207"/>
      <c r="O29" s="437">
        <v>0.979427</v>
      </c>
    </row>
    <row r="30" spans="1:15" s="130" customFormat="1" ht="12.75">
      <c r="A30" s="314" t="s">
        <v>475</v>
      </c>
      <c r="B30" s="314"/>
      <c r="C30" s="314"/>
      <c r="D30" s="436" t="s">
        <v>540</v>
      </c>
      <c r="E30" s="436" t="s">
        <v>566</v>
      </c>
      <c r="F30" s="147"/>
      <c r="G30" s="438">
        <v>32000</v>
      </c>
      <c r="H30" s="207"/>
      <c r="I30" s="438">
        <v>22107.52</v>
      </c>
      <c r="J30" s="207"/>
      <c r="K30" s="438">
        <v>31596.8</v>
      </c>
      <c r="L30" s="207"/>
      <c r="M30" s="437">
        <v>0.293332</v>
      </c>
      <c r="N30" s="207"/>
      <c r="O30" s="437">
        <v>1.838785</v>
      </c>
    </row>
    <row r="31" spans="1:15" s="130" customFormat="1" ht="12.75">
      <c r="A31" s="314" t="s">
        <v>475</v>
      </c>
      <c r="B31" s="314"/>
      <c r="C31" s="314"/>
      <c r="D31" s="436" t="s">
        <v>540</v>
      </c>
      <c r="E31" s="436" t="s">
        <v>567</v>
      </c>
      <c r="F31" s="147"/>
      <c r="G31" s="438">
        <v>59765.4</v>
      </c>
      <c r="H31" s="207"/>
      <c r="I31" s="438">
        <v>47751.02</v>
      </c>
      <c r="J31" s="207"/>
      <c r="K31" s="438">
        <v>58968.53</v>
      </c>
      <c r="L31" s="207"/>
      <c r="M31" s="437">
        <v>0.364847</v>
      </c>
      <c r="N31" s="207"/>
      <c r="O31" s="437">
        <v>3.431691</v>
      </c>
    </row>
    <row r="32" spans="1:15" s="130" customFormat="1" ht="12.75">
      <c r="A32" s="314" t="s">
        <v>475</v>
      </c>
      <c r="B32" s="314"/>
      <c r="C32" s="314"/>
      <c r="D32" s="436" t="s">
        <v>540</v>
      </c>
      <c r="E32" s="436" t="s">
        <v>568</v>
      </c>
      <c r="F32" s="147"/>
      <c r="G32" s="438">
        <v>100800</v>
      </c>
      <c r="H32" s="207"/>
      <c r="I32" s="438">
        <v>82551.59</v>
      </c>
      <c r="J32" s="207"/>
      <c r="K32" s="438">
        <v>99244.8</v>
      </c>
      <c r="L32" s="207"/>
      <c r="M32" s="437">
        <v>0.447412</v>
      </c>
      <c r="N32" s="207"/>
      <c r="O32" s="437">
        <v>5.77558</v>
      </c>
    </row>
    <row r="33" spans="1:15" s="130" customFormat="1" ht="12.75">
      <c r="A33" s="314" t="s">
        <v>475</v>
      </c>
      <c r="B33" s="314"/>
      <c r="C33" s="314"/>
      <c r="D33" s="436" t="s">
        <v>540</v>
      </c>
      <c r="E33" s="436" t="s">
        <v>569</v>
      </c>
      <c r="F33" s="147"/>
      <c r="G33" s="438">
        <v>16000</v>
      </c>
      <c r="H33" s="207"/>
      <c r="I33" s="438">
        <v>14271.42</v>
      </c>
      <c r="J33" s="207"/>
      <c r="K33" s="438">
        <v>15698</v>
      </c>
      <c r="L33" s="207"/>
      <c r="M33" s="437">
        <v>0.084048</v>
      </c>
      <c r="N33" s="207"/>
      <c r="O33" s="437">
        <v>0.91355</v>
      </c>
    </row>
    <row r="34" spans="1:15" s="130" customFormat="1" ht="12.75">
      <c r="A34" s="314" t="s">
        <v>475</v>
      </c>
      <c r="B34" s="314"/>
      <c r="C34" s="314"/>
      <c r="D34" s="436" t="s">
        <v>540</v>
      </c>
      <c r="E34" s="436" t="s">
        <v>570</v>
      </c>
      <c r="F34" s="147"/>
      <c r="G34" s="438">
        <v>10800</v>
      </c>
      <c r="H34" s="207"/>
      <c r="I34" s="438">
        <v>9707.33</v>
      </c>
      <c r="J34" s="207"/>
      <c r="K34" s="438">
        <v>10575.6</v>
      </c>
      <c r="L34" s="207"/>
      <c r="M34" s="437">
        <v>0.056825</v>
      </c>
      <c r="N34" s="207"/>
      <c r="O34" s="437">
        <v>0.61545</v>
      </c>
    </row>
    <row r="35" spans="1:15" s="130" customFormat="1" ht="12.75">
      <c r="A35" s="314" t="s">
        <v>475</v>
      </c>
      <c r="B35" s="314"/>
      <c r="C35" s="314"/>
      <c r="D35" s="436" t="s">
        <v>543</v>
      </c>
      <c r="E35" s="436" t="s">
        <v>570</v>
      </c>
      <c r="F35" s="147"/>
      <c r="G35" s="438">
        <v>19620</v>
      </c>
      <c r="H35" s="207"/>
      <c r="I35" s="438">
        <v>19401.58</v>
      </c>
      <c r="J35" s="207"/>
      <c r="K35" s="438">
        <v>19212.34</v>
      </c>
      <c r="L35" s="207"/>
      <c r="M35" s="437">
        <v>0.103232</v>
      </c>
      <c r="N35" s="207"/>
      <c r="O35" s="437">
        <v>1.118068</v>
      </c>
    </row>
    <row r="36" spans="1:15" s="130" customFormat="1" ht="12.75">
      <c r="A36" s="314" t="s">
        <v>475</v>
      </c>
      <c r="B36" s="314"/>
      <c r="C36" s="314"/>
      <c r="D36" s="436" t="s">
        <v>543</v>
      </c>
      <c r="E36" s="436" t="s">
        <v>571</v>
      </c>
      <c r="F36" s="147"/>
      <c r="G36" s="438">
        <v>182242</v>
      </c>
      <c r="H36" s="207"/>
      <c r="I36" s="438">
        <v>173357.02</v>
      </c>
      <c r="J36" s="207"/>
      <c r="K36" s="438">
        <v>177685.95</v>
      </c>
      <c r="L36" s="207"/>
      <c r="M36" s="437">
        <v>0.698438</v>
      </c>
      <c r="N36" s="207"/>
      <c r="O36" s="437">
        <v>10.340486</v>
      </c>
    </row>
    <row r="37" spans="1:16" s="201" customFormat="1" ht="23.25" customHeight="1">
      <c r="A37" s="439" t="s">
        <v>476</v>
      </c>
      <c r="B37" s="440"/>
      <c r="C37" s="440"/>
      <c r="D37" s="440"/>
      <c r="E37" s="441"/>
      <c r="F37" s="442">
        <v>680</v>
      </c>
      <c r="G37" s="442"/>
      <c r="H37" s="443">
        <v>691</v>
      </c>
      <c r="I37" s="442"/>
      <c r="J37" s="442">
        <v>702</v>
      </c>
      <c r="K37" s="442"/>
      <c r="L37" s="442">
        <v>713</v>
      </c>
      <c r="M37" s="442"/>
      <c r="N37" s="442">
        <v>724</v>
      </c>
      <c r="O37" s="442"/>
      <c r="P37" s="206"/>
    </row>
    <row r="38" spans="1:16" s="201" customFormat="1" ht="11.25">
      <c r="A38" s="316" t="s">
        <v>477</v>
      </c>
      <c r="B38" s="316"/>
      <c r="C38" s="316"/>
      <c r="D38" s="316"/>
      <c r="E38" s="316"/>
      <c r="F38" s="205">
        <v>681</v>
      </c>
      <c r="G38" s="205"/>
      <c r="H38" s="203">
        <v>692</v>
      </c>
      <c r="I38" s="205"/>
      <c r="J38" s="208">
        <v>703</v>
      </c>
      <c r="K38" s="205"/>
      <c r="L38" s="205">
        <v>714</v>
      </c>
      <c r="M38" s="205"/>
      <c r="N38" s="205">
        <v>725</v>
      </c>
      <c r="O38" s="205"/>
      <c r="P38" s="206"/>
    </row>
    <row r="39" spans="1:15" s="130" customFormat="1" ht="14.25" customHeight="1">
      <c r="A39" s="318" t="s">
        <v>478</v>
      </c>
      <c r="B39" s="319"/>
      <c r="C39" s="319"/>
      <c r="D39" s="319"/>
      <c r="E39" s="320"/>
      <c r="F39" s="205">
        <v>682</v>
      </c>
      <c r="G39" s="175">
        <f>SUM(G17:G38)</f>
        <v>733538.2</v>
      </c>
      <c r="H39" s="147">
        <v>693</v>
      </c>
      <c r="I39" s="175">
        <f>SUM(I17:I38)</f>
        <v>565907.79</v>
      </c>
      <c r="J39" s="147">
        <v>704</v>
      </c>
      <c r="K39" s="175">
        <f>SUM(K17:K38)</f>
        <v>722754.8400000001</v>
      </c>
      <c r="L39" s="147">
        <v>715</v>
      </c>
      <c r="M39" s="209"/>
      <c r="N39" s="147">
        <v>726</v>
      </c>
      <c r="O39" s="209">
        <f>SUM(O17:O38)</f>
        <v>42.06092900000001</v>
      </c>
    </row>
    <row r="40" spans="1:15" s="174" customFormat="1" ht="11.25">
      <c r="A40" s="315" t="s">
        <v>479</v>
      </c>
      <c r="B40" s="315"/>
      <c r="C40" s="315"/>
      <c r="D40" s="315"/>
      <c r="E40" s="315"/>
      <c r="F40" s="205">
        <v>683</v>
      </c>
      <c r="G40" s="210"/>
      <c r="H40" s="211">
        <v>694</v>
      </c>
      <c r="I40" s="212"/>
      <c r="J40" s="169">
        <v>705</v>
      </c>
      <c r="K40" s="212"/>
      <c r="L40" s="213">
        <v>716</v>
      </c>
      <c r="M40" s="214"/>
      <c r="N40" s="215">
        <v>727</v>
      </c>
      <c r="O40" s="216"/>
    </row>
    <row r="41" spans="1:15" s="174" customFormat="1" ht="11.25">
      <c r="A41" s="321" t="s">
        <v>480</v>
      </c>
      <c r="B41" s="321"/>
      <c r="C41" s="321"/>
      <c r="D41" s="321"/>
      <c r="E41" s="321"/>
      <c r="F41" s="217">
        <v>684</v>
      </c>
      <c r="G41" s="210"/>
      <c r="H41" s="211">
        <v>695</v>
      </c>
      <c r="I41" s="212"/>
      <c r="J41" s="169">
        <v>706</v>
      </c>
      <c r="K41" s="212"/>
      <c r="L41" s="213">
        <v>717</v>
      </c>
      <c r="M41" s="214"/>
      <c r="N41" s="215">
        <v>728</v>
      </c>
      <c r="O41" s="216"/>
    </row>
    <row r="42" spans="1:15" s="174" customFormat="1" ht="11.25">
      <c r="A42" s="321" t="s">
        <v>481</v>
      </c>
      <c r="B42" s="321"/>
      <c r="C42" s="321"/>
      <c r="D42" s="321"/>
      <c r="E42" s="321"/>
      <c r="F42" s="217">
        <v>685</v>
      </c>
      <c r="G42" s="210"/>
      <c r="H42" s="211">
        <v>696</v>
      </c>
      <c r="I42" s="212"/>
      <c r="J42" s="169">
        <v>707</v>
      </c>
      <c r="K42" s="212"/>
      <c r="L42" s="213">
        <v>718</v>
      </c>
      <c r="M42" s="214"/>
      <c r="N42" s="215">
        <v>729</v>
      </c>
      <c r="O42" s="216"/>
    </row>
    <row r="43" spans="1:15" s="174" customFormat="1" ht="11.25">
      <c r="A43" s="321" t="s">
        <v>482</v>
      </c>
      <c r="B43" s="321"/>
      <c r="C43" s="321"/>
      <c r="D43" s="321"/>
      <c r="E43" s="321"/>
      <c r="F43" s="217">
        <v>686</v>
      </c>
      <c r="G43" s="217"/>
      <c r="H43" s="211">
        <v>697</v>
      </c>
      <c r="I43" s="217"/>
      <c r="J43" s="211">
        <v>708</v>
      </c>
      <c r="K43" s="217"/>
      <c r="L43" s="181">
        <v>719</v>
      </c>
      <c r="M43" s="217"/>
      <c r="N43" s="211">
        <v>730</v>
      </c>
      <c r="O43" s="217"/>
    </row>
    <row r="44" spans="1:15" s="174" customFormat="1" ht="11.25">
      <c r="A44" s="321" t="s">
        <v>483</v>
      </c>
      <c r="B44" s="321"/>
      <c r="C44" s="321"/>
      <c r="D44" s="321"/>
      <c r="E44" s="321"/>
      <c r="F44" s="217">
        <v>687</v>
      </c>
      <c r="G44" s="185"/>
      <c r="H44" s="211">
        <v>698</v>
      </c>
      <c r="I44" s="183"/>
      <c r="J44" s="169">
        <v>709</v>
      </c>
      <c r="K44" s="183"/>
      <c r="L44" s="213">
        <v>720</v>
      </c>
      <c r="M44" s="214"/>
      <c r="N44" s="215">
        <v>731</v>
      </c>
      <c r="O44" s="218"/>
    </row>
    <row r="45" spans="1:15" s="174" customFormat="1" ht="11.25">
      <c r="A45" s="315" t="s">
        <v>484</v>
      </c>
      <c r="B45" s="315"/>
      <c r="C45" s="315"/>
      <c r="D45" s="315"/>
      <c r="E45" s="315"/>
      <c r="F45" s="217">
        <v>688</v>
      </c>
      <c r="G45" s="185">
        <f>G39</f>
        <v>733538.2</v>
      </c>
      <c r="H45" s="211">
        <v>699</v>
      </c>
      <c r="I45" s="183">
        <f>I39</f>
        <v>565907.79</v>
      </c>
      <c r="J45" s="169">
        <v>710</v>
      </c>
      <c r="K45" s="183">
        <f>K39</f>
        <v>722754.8400000001</v>
      </c>
      <c r="L45" s="213">
        <v>721</v>
      </c>
      <c r="M45" s="214"/>
      <c r="N45" s="215">
        <v>732</v>
      </c>
      <c r="O45" s="192">
        <f>O39</f>
        <v>42.06092900000001</v>
      </c>
    </row>
    <row r="46" spans="1:15" s="130" customFormat="1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6" ht="12.75">
      <c r="A47" s="219" t="s">
        <v>464</v>
      </c>
      <c r="B47" s="219"/>
      <c r="C47" s="219"/>
      <c r="D47" s="195"/>
      <c r="E47" s="195"/>
      <c r="J47" s="196" t="s">
        <v>222</v>
      </c>
      <c r="L47" s="317" t="s">
        <v>465</v>
      </c>
      <c r="M47" s="317"/>
      <c r="N47" s="317"/>
      <c r="O47" s="317"/>
      <c r="P47" s="201"/>
    </row>
    <row r="48" spans="1:16" ht="12.75">
      <c r="A48" s="219" t="s">
        <v>601</v>
      </c>
      <c r="B48" s="219"/>
      <c r="C48" s="219"/>
      <c r="D48" s="195" t="s">
        <v>466</v>
      </c>
      <c r="K48" s="195"/>
      <c r="L48" s="317" t="s">
        <v>507</v>
      </c>
      <c r="M48" s="317"/>
      <c r="N48" s="317"/>
      <c r="O48" s="317"/>
      <c r="P48" s="201"/>
    </row>
    <row r="49" spans="10:16" ht="12.75">
      <c r="J49" s="198"/>
      <c r="K49" s="124"/>
      <c r="L49" s="120"/>
      <c r="M49" s="220"/>
      <c r="N49" s="220"/>
      <c r="P49" s="221"/>
    </row>
    <row r="50" spans="1:16" ht="12.75">
      <c r="A50" s="199"/>
      <c r="B50" s="200" t="s">
        <v>485</v>
      </c>
      <c r="C50" s="199"/>
      <c r="D50" s="120"/>
      <c r="E50" s="123"/>
      <c r="F50" s="120"/>
      <c r="G50" s="124"/>
      <c r="H50" s="120"/>
      <c r="I50" s="120"/>
      <c r="J50" s="120"/>
      <c r="K50" s="124"/>
      <c r="L50" s="120"/>
      <c r="M50" s="220"/>
      <c r="N50" s="220"/>
      <c r="O50" s="197"/>
      <c r="P50" s="201"/>
    </row>
    <row r="51" spans="2:14" ht="12.75">
      <c r="B51" s="200" t="s">
        <v>468</v>
      </c>
      <c r="M51" s="220"/>
      <c r="N51" s="220"/>
    </row>
    <row r="52" ht="12.75">
      <c r="B52" s="200" t="s">
        <v>486</v>
      </c>
    </row>
  </sheetData>
  <sheetProtection/>
  <mergeCells count="48">
    <mergeCell ref="O10:O13"/>
    <mergeCell ref="A10:E10"/>
    <mergeCell ref="F10:F14"/>
    <mergeCell ref="J10:J14"/>
    <mergeCell ref="K10:K13"/>
    <mergeCell ref="L10:L14"/>
    <mergeCell ref="M10:M13"/>
    <mergeCell ref="I10:I13"/>
    <mergeCell ref="G10:G13"/>
    <mergeCell ref="A11:C13"/>
    <mergeCell ref="D11:D13"/>
    <mergeCell ref="E11:E13"/>
    <mergeCell ref="H10:H14"/>
    <mergeCell ref="A14:E14"/>
    <mergeCell ref="N10:N14"/>
    <mergeCell ref="A30:C30"/>
    <mergeCell ref="A31:C31"/>
    <mergeCell ref="A32:C32"/>
    <mergeCell ref="A24:C24"/>
    <mergeCell ref="A25:C25"/>
    <mergeCell ref="A29:C29"/>
    <mergeCell ref="A27:C27"/>
    <mergeCell ref="A15:E15"/>
    <mergeCell ref="A16:E16"/>
    <mergeCell ref="A17:C17"/>
    <mergeCell ref="A26:C26"/>
    <mergeCell ref="A18:C18"/>
    <mergeCell ref="A19:C19"/>
    <mergeCell ref="A20:C20"/>
    <mergeCell ref="A21:C21"/>
    <mergeCell ref="L48:O48"/>
    <mergeCell ref="A39:E39"/>
    <mergeCell ref="A40:E40"/>
    <mergeCell ref="A41:E41"/>
    <mergeCell ref="A42:E42"/>
    <mergeCell ref="A44:E44"/>
    <mergeCell ref="A43:E43"/>
    <mergeCell ref="L47:O47"/>
    <mergeCell ref="A36:C36"/>
    <mergeCell ref="A22:C22"/>
    <mergeCell ref="A23:C23"/>
    <mergeCell ref="A45:E45"/>
    <mergeCell ref="A34:C34"/>
    <mergeCell ref="A35:C35"/>
    <mergeCell ref="A28:C28"/>
    <mergeCell ref="A37:E37"/>
    <mergeCell ref="A38:E38"/>
    <mergeCell ref="A33:C33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2021-07-23T12:48:49Z</cp:lastPrinted>
  <dcterms:created xsi:type="dcterms:W3CDTF">2008-07-04T06:50:58Z</dcterms:created>
  <dcterms:modified xsi:type="dcterms:W3CDTF">2021-07-23T12:53:32Z</dcterms:modified>
  <cp:category/>
  <cp:version/>
  <cp:contentType/>
  <cp:contentStatus/>
</cp:coreProperties>
</file>