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<sst xmlns="http://schemas.openxmlformats.org/spreadsheetml/2006/main" count="1608" uniqueCount="639">
  <si>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</si>
  <si>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</si>
  <si>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</si>
  <si>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</si>
  <si>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</si>
  <si>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</si>
  <si>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</si>
  <si>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</si>
  <si>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</si>
  <si>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</si>
  <si>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</si>
  <si>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</si>
  <si>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</si>
  <si>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</si>
  <si>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</si>
  <si>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</si>
  <si>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</si>
  <si>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</si>
  <si>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</si>
  <si>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</si>
  <si>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</si>
  <si>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</si>
  <si>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</si>
  <si>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</si>
  <si>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</si>
  <si>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</si>
  <si>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</si>
  <si>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</si>
  <si>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</si>
  <si>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</si>
  <si>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</si>
  <si>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</si>
  <si>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</si>
  <si>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</si>
  <si>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</si>
  <si>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</si>
  <si>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</si>
  <si>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</si>
  <si>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</si>
  <si>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</si>
  <si>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</si>
  <si>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</si>
  <si>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</si>
  <si>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</si>
  <si>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</si>
  <si>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</si>
  <si>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</si>
  <si>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</si>
  <si>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</si>
  <si>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</si>
  <si>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</si>
  <si>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</si>
  <si>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</si>
  <si>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</si>
  <si>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</si>
  <si>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</si>
  <si>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</si>
  <si>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</si>
  <si>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</si>
  <si>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</si>
  <si>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</si>
  <si>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</si>
  <si>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</si>
  <si>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</si>
  <si>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</si>
  <si>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</si>
  <si>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</si>
  <si>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</si>
  <si>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</si>
  <si>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</si>
  <si>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</si>
  <si>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</si>
  <si>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</si>
  <si>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</si>
  <si>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</si>
  <si>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</si>
  <si>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</si>
  <si>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</si>
  <si>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</si>
  <si>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</si>
  <si>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</si>
  <si>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</si>
  <si>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</si>
  <si>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</si>
  <si>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</si>
  <si>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</si>
  <si>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</si>
  <si>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</si>
  <si>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</si>
  <si>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</si>
  <si>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</si>
  <si>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</si>
  <si>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</si>
  <si>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</si>
  <si>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</si>
  <si>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</si>
  <si>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</si>
  <si>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</si>
  <si>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</si>
  <si>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</si>
  <si>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</si>
  <si>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</si>
  <si>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</si>
  <si>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</si>
  <si>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</si>
  <si>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</si>
  <si>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</si>
  <si>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</si>
  <si>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</si>
  <si>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</si>
  <si>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</si>
  <si>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</si>
  <si>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</si>
  <si>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</si>
  <si>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</si>
  <si>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</si>
  <si>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</si>
  <si>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</si>
  <si>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</si>
  <si>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</si>
  <si>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</si>
  <si>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</si>
  <si>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</si>
  <si>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</si>
  <si>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</si>
  <si>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</si>
  <si>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</si>
  <si>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</si>
  <si>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</si>
  <si>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</si>
  <si>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</si>
  <si>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</si>
  <si>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</si>
  <si>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</si>
  <si>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</si>
  <si>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</si>
  <si>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</si>
  <si>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</si>
  <si>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</si>
  <si>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</si>
  <si>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</si>
  <si>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</si>
  <si>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</si>
  <si>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</si>
  <si>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</si>
  <si>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</si>
  <si>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</si>
  <si>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</si>
  <si>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</si>
  <si>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</si>
  <si>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</si>
  <si>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</si>
  <si>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</si>
  <si>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</si>
  <si>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</si>
  <si>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</si>
  <si>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</si>
  <si>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</si>
  <si>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</si>
  <si>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</si>
  <si>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</si>
  <si>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</si>
  <si>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</si>
  <si>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</si>
  <si>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</si>
  <si>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</si>
  <si>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</si>
  <si>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</si>
  <si>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</si>
  <si>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</si>
  <si>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</si>
  <si>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</si>
  <si>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</si>
  <si>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</si>
  <si>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</si>
  <si>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</si>
  <si>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</si>
  <si>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</si>
  <si>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</si>
  <si>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</si>
  <si>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</si>
  <si>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</si>
  <si>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</si>
  <si>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</si>
  <si>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</si>
  <si>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</si>
  <si>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</si>
  <si>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</si>
  <si>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</si>
  <si>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</si>
  <si>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</si>
  <si>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</si>
  <si>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</si>
  <si>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</si>
  <si>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</si>
  <si>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</si>
  <si>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</si>
  <si>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</si>
  <si>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</si>
  <si>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</si>
  <si>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</si>
  <si>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</si>
  <si>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</si>
  <si>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</si>
  <si>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</si>
  <si>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</si>
  <si>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</si>
  <si>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</si>
  <si>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</si>
  <si>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</si>
  <si>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</si>
  <si>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</si>
  <si>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</si>
  <si>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</si>
  <si>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</si>
  <si>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</si>
  <si>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</si>
  <si>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</si>
  <si>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</si>
  <si>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</si>
  <si>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</si>
  <si>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</si>
  <si>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</si>
  <si>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</si>
  <si>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</si>
  <si>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</si>
  <si>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</si>
  <si>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</si>
  <si>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</si>
  <si>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</si>
  <si>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</si>
  <si>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</si>
  <si>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</si>
  <si>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</si>
  <si>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</si>
  <si>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</si>
  <si>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</si>
  <si>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</si>
  <si>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</si>
  <si>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</si>
  <si>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</si>
  <si>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</si>
  <si>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</si>
  <si>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</si>
  <si>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</si>
  <si>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</si>
  <si>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</si>
  <si>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</si>
  <si>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</si>
  <si>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</si>
  <si>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</si>
  <si>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</si>
  <si>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</si>
  <si>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</si>
  <si>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</si>
  <si>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</si>
  <si>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</si>
  <si>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</si>
  <si>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</si>
  <si>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</si>
  <si>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</si>
  <si>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</si>
  <si>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</si>
  <si>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</si>
  <si>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</si>
  <si>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</si>
  <si>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</si>
  <si>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</si>
  <si>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</si>
  <si>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</si>
  <si>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</si>
  <si>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</si>
  <si>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</si>
  <si>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</si>
  <si>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</si>
  <si>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</si>
  <si>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</si>
  <si>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</si>
  <si>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</si>
  <si>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</si>
  <si>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</si>
  <si>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</si>
  <si>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</si>
  <si>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</si>
  <si>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</si>
  <si>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</si>
  <si>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</si>
  <si>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</si>
  <si>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</si>
  <si>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</si>
  <si>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</si>
  <si>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</si>
  <si>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</si>
  <si>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</si>
  <si>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</si>
  <si>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</si>
  <si>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</si>
  <si>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</si>
  <si>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</si>
  <si>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</si>
  <si>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</si>
  <si>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</si>
  <si>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</si>
  <si>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</si>
  <si>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</si>
  <si>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</si>
  <si>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</si>
  <si>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</si>
  <si>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</si>
  <si>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</si>
  <si>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</si>
  <si>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</si>
  <si>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</si>
  <si>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</si>
  <si>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</si>
  <si>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</si>
  <si>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</si>
  <si>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</si>
  <si>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</si>
  <si>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</si>
  <si>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</si>
  <si>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</si>
  <si>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</si>
  <si>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</si>
  <si>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</si>
  <si>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</si>
  <si>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</si>
  <si>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</si>
  <si>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</si>
  <si>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</si>
  <si>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</si>
  <si>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</si>
  <si>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</si>
  <si>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</si>
  <si>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</si>
  <si>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</si>
  <si>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</si>
  <si>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</si>
  <si>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</si>
  <si>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</si>
  <si>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</si>
  <si>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</si>
  <si>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</si>
  <si>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</si>
  <si>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</si>
  <si>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</si>
  <si>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</si>
  <si>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</si>
  <si>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</si>
  <si>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</si>
  <si>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</si>
  <si>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</si>
  <si>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</si>
  <si>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</si>
  <si>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</si>
  <si>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</si>
  <si>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</si>
  <si>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</si>
  <si>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</si>
  <si>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</si>
  <si>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</si>
  <si>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</si>
  <si>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</si>
  <si>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</si>
  <si>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</si>
  <si>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</si>
  <si>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</si>
  <si>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</si>
  <si>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</si>
  <si>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</si>
  <si>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</si>
  <si>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</si>
  <si>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</si>
  <si>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</si>
  <si>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</si>
  <si>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</si>
  <si>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</si>
  <si>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</si>
  <si>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</si>
  <si>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</si>
  <si>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</si>
  <si>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</si>
  <si>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</si>
  <si>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</si>
  <si>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</si>
  <si>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</si>
  <si>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</si>
  <si>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</si>
  <si>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</si>
  <si>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</si>
  <si>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</si>
  <si>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</si>
  <si>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</si>
  <si>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</si>
  <si>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</si>
  <si>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</si>
  <si>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</si>
  <si>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</si>
  <si>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</si>
  <si>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</si>
  <si>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</si>
  <si>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</si>
  <si>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</si>
  <si>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</si>
  <si>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</si>
  <si>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</si>
  <si>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</si>
  <si>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</si>
  <si>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</si>
  <si>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</si>
  <si>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</si>
  <si>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</si>
  <si>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</si>
  <si>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</si>
  <si>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</si>
  <si>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</si>
  <si>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</si>
  <si>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</si>
  <si>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</si>
  <si>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</si>
  <si>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</si>
  <si>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</si>
  <si>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</si>
  <si>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</si>
  <si>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</si>
  <si>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</si>
  <si>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</si>
  <si>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</si>
  <si>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</si>
  <si>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</si>
  <si>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</si>
  <si>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</si>
  <si>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</si>
  <si>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</si>
  <si>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</si>
  <si>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</si>
  <si>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</si>
  <si>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</si>
  <si>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</si>
  <si>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</si>
  <si>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</si>
  <si>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</si>
  <si>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</si>
  <si>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</si>
  <si>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</si>
  <si>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</si>
  <si>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</si>
  <si>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</si>
  <si>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</si>
  <si>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</si>
  <si>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</si>
  <si>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</si>
  <si>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</si>
  <si>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</si>
  <si>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</si>
  <si>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</si>
  <si>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</si>
  <si>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</si>
  <si>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</si>
  <si>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</si>
  <si>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</si>
  <si>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</si>
  <si>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</si>
  <si>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</si>
  <si>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</si>
  <si>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</si>
  <si>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</si>
  <si>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</si>
  <si>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</si>
  <si>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</si>
  <si>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</si>
  <si>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</si>
  <si>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</si>
  <si>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</si>
  <si>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</si>
  <si>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</si>
  <si>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</si>
  <si>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</si>
  <si>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</si>
  <si>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</si>
  <si>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</si>
  <si>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</si>
  <si>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</si>
  <si>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</si>
  <si>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</si>
  <si>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</si>
  <si>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</si>
  <si>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</si>
  <si>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</si>
  <si>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</si>
  <si>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</si>
  <si>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</si>
  <si>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</si>
  <si>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</si>
  <si>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</si>
  <si>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</si>
  <si>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</si>
  <si>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</si>
  <si>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</si>
  <si>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</si>
  <si>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</si>
  <si>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</si>
  <si>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</si>
  <si>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</si>
  <si>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</si>
  <si>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Dana, 31.03.2020. godine</t>
  </si>
  <si>
    <t>IZVJEŠTAJ O STRUKTURI ULAGANJA INVESTICIONOG FONDA - AKCIJE na dan 31.03.2020. GODINE</t>
  </si>
  <si>
    <t>03,01,2020</t>
  </si>
  <si>
    <t>BIRA-RA</t>
  </si>
  <si>
    <t>07,02,2020</t>
  </si>
  <si>
    <t>na dan 30.06.2020. godine</t>
  </si>
  <si>
    <t xml:space="preserve">Dana, 30.06.2020. godine                        </t>
  </si>
  <si>
    <t>od 01.01. do 30.06.2020. godine</t>
  </si>
  <si>
    <t xml:space="preserve">Dana, 30.06.2020. godine                  </t>
  </si>
  <si>
    <t>Dana, 30.06.2020. godine</t>
  </si>
  <si>
    <t>za period od 01.01.do 30.06.2020. godine</t>
  </si>
  <si>
    <t xml:space="preserve">Dana, 30.06.2020. godine                                 </t>
  </si>
  <si>
    <t>za period od 01.01. do 30.06.2020. godine</t>
  </si>
  <si>
    <t xml:space="preserve">Dana, 30.06.2020. godine                                                         </t>
  </si>
  <si>
    <t xml:space="preserve">  za period od 01.01. do 30.06.2020. godine</t>
  </si>
  <si>
    <t>za period od  01.01.2020. do  30.06.2020.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</si>
  <si>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</si>
  <si>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</si>
  <si>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</si>
  <si>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</si>
  <si>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</si>
  <si>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</si>
  <si>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</si>
  <si>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</si>
  <si>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</si>
  <si>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</si>
  <si>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</si>
  <si>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</si>
  <si>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</si>
  <si>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</si>
  <si>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</si>
  <si>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</si>
  <si>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</si>
  <si>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</si>
  <si>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</si>
  <si>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</si>
  <si>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</si>
  <si>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</si>
  <si>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</si>
  <si>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</si>
  <si>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</si>
  <si>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</si>
  <si>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</si>
  <si>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</si>
  <si>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</si>
  <si>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</si>
  <si>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</si>
  <si>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BIRA-R-A</t>
  </si>
  <si>
    <t>B</t>
  </si>
  <si>
    <t>EDPL-R-A</t>
  </si>
  <si>
    <t>EKBL-R-A</t>
  </si>
  <si>
    <t>R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</si>
  <si>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</si>
  <si>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</si>
  <si>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</si>
  <si>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</si>
  <si>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</si>
  <si>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</si>
  <si>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</si>
  <si>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</si>
  <si>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</si>
  <si>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</si>
  <si>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</si>
  <si>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NOVB-R-E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</si>
  <si>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</si>
  <si>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</si>
  <si>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</si>
  <si>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</si>
  <si>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</si>
  <si>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</si>
  <si>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</si>
  <si>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</si>
  <si>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</si>
  <si>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</si>
  <si>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</si>
  <si>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</si>
  <si>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</si>
  <si>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</si>
  <si>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</si>
  <si>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</si>
  <si>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</si>
  <si>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Ukupno:</t>
  </si>
  <si>
    <t>Društva za upravljanje investicionim fondom</t>
  </si>
  <si>
    <t>za period od 01.01.2020. godine do 30.06.2020. godine</t>
  </si>
  <si>
    <t>BKMG-R-A</t>
  </si>
  <si>
    <t>CMEG-R-A</t>
  </si>
  <si>
    <t>ETATRK1</t>
  </si>
  <si>
    <t>FMSN-R-A</t>
  </si>
  <si>
    <t>GRF9-R-A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</si>
  <si>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</si>
  <si>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</si>
  <si>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</si>
  <si>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</si>
  <si>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</si>
  <si>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</si>
  <si>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</si>
  <si>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</si>
  <si>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LJUB-R-A</t>
  </si>
  <si>
    <t>LKSM-R-A</t>
  </si>
  <si>
    <t>NBS9-R-A</t>
  </si>
  <si>
    <t>POST-R-A</t>
  </si>
  <si>
    <t>PTRL-R-A</t>
  </si>
  <si>
    <t>PZBL-R-A</t>
  </si>
  <si>
    <t>SGAS-R-A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</si>
  <si>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</si>
  <si>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</si>
  <si>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</si>
  <si>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</si>
  <si>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</si>
  <si>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</si>
  <si>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</si>
  <si>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</si>
  <si>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RSRS-O-M</t>
  </si>
  <si>
    <t>IZVJEŠTAJ O STRUKTURI ULAGANJA INVESTICIONOG FONDA - OBVEZNICE na dan 30.06.2020 GODINE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</si>
  <si>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</si>
  <si>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</si>
  <si>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</si>
  <si>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</si>
  <si>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</si>
  <si>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</si>
  <si>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</si>
  <si>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</si>
  <si>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</si>
  <si>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</si>
  <si>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</si>
  <si>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</si>
  <si>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</si>
  <si>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NOVA BANKA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</si>
  <si>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</si>
  <si>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</si>
  <si>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</si>
  <si>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</si>
  <si>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Zakonski zastupnik Društva za upravljanje investicionim fondom</t>
  </si>
  <si>
    <t>Zakonski zastupnik Društva za upravljenje investicionim fondom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</si>
</sst>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9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98" fontId="3" fillId="0" borderId="19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3" fontId="3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on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ont="1" applyFill="1" applyAlignment="1">
      <alignment horizontal="left"/>
      <protection/>
    </xf>
    <xf numFmtId="0" fontId="0" fillId="0" borderId="0" xfId="62" applyFont="1" applyFill="1">
      <alignment/>
      <protection/>
    </xf>
    <xf numFmtId="4" fontId="0" fillId="0" borderId="0" xfId="62" applyNumberFormat="1" applyFont="1" applyFill="1">
      <alignment/>
      <protection/>
    </xf>
    <xf numFmtId="0" fontId="0" fillId="0" borderId="0" xfId="61" applyFont="1" applyFill="1" applyAlignment="1">
      <alignment horizontal="center"/>
      <protection/>
    </xf>
    <xf numFmtId="4" fontId="3" fillId="0" borderId="0" xfId="61" applyNumberFormat="1" applyFont="1" applyFill="1">
      <alignment/>
      <protection/>
    </xf>
    <xf numFmtId="0" fontId="48" fillId="0" borderId="0" xfId="0" applyFont="1" applyAlignment="1">
      <alignment/>
    </xf>
    <xf numFmtId="0" fontId="49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right" wrapText="1"/>
    </xf>
    <xf numFmtId="4" fontId="50" fillId="34" borderId="25" xfId="0" applyNumberFormat="1" applyFont="1" applyFill="1" applyBorder="1" applyAlignment="1">
      <alignment horizontal="right" wrapText="1"/>
    </xf>
    <xf numFmtId="0" fontId="49" fillId="34" borderId="25" xfId="0" applyFont="1" applyFill="1" applyBorder="1" applyAlignment="1">
      <alignment horizontal="center" wrapText="1"/>
    </xf>
    <xf numFmtId="4" fontId="49" fillId="34" borderId="25" xfId="0" applyNumberFormat="1" applyFont="1" applyFill="1" applyBorder="1" applyAlignment="1">
      <alignment horizontal="right" wrapText="1"/>
    </xf>
    <xf numFmtId="0" fontId="49" fillId="34" borderId="25" xfId="0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right" wrapText="1"/>
    </xf>
    <xf numFmtId="0" fontId="50" fillId="34" borderId="10" xfId="0" applyFont="1" applyFill="1" applyBorder="1" applyAlignment="1">
      <alignment horizontal="right" wrapText="1"/>
    </xf>
    <xf numFmtId="0" fontId="50" fillId="34" borderId="10" xfId="0" applyFont="1" applyFill="1" applyBorder="1" applyAlignment="1">
      <alignment horizontal="left" wrapText="1"/>
    </xf>
    <xf numFmtId="196" fontId="4" fillId="0" borderId="10" xfId="60" applyNumberFormat="1" applyFont="1" applyFill="1" applyBorder="1" applyAlignment="1">
      <alignment horizontal="right" vertical="top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9" fillId="34" borderId="26" xfId="0" applyFont="1" applyFill="1" applyBorder="1" applyAlignment="1">
      <alignment horizontal="left" wrapText="1"/>
    </xf>
    <xf numFmtId="0" fontId="49" fillId="34" borderId="27" xfId="0" applyFont="1" applyFill="1" applyBorder="1" applyAlignment="1">
      <alignment horizontal="left" wrapText="1"/>
    </xf>
    <xf numFmtId="0" fontId="49" fillId="34" borderId="28" xfId="0" applyFont="1" applyFill="1" applyBorder="1" applyAlignment="1">
      <alignment horizontal="left" wrapText="1"/>
    </xf>
    <xf numFmtId="0" fontId="3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29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30" xfId="60" applyNumberFormat="1" applyFont="1" applyFill="1" applyBorder="1" applyAlignment="1">
      <alignment horizontal="center" vertical="center" wrapText="1"/>
      <protection/>
    </xf>
    <xf numFmtId="198" fontId="3" fillId="0" borderId="21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E91" sqref="E91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53.28125" style="0" customWidth="1"/>
    <col min="4" max="4" width="8.85156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74" t="s">
        <v>224</v>
      </c>
      <c r="C8" s="274"/>
      <c r="D8" s="274"/>
      <c r="E8" s="274"/>
      <c r="F8" s="274"/>
    </row>
    <row r="9" spans="2:6" ht="12.75">
      <c r="B9" s="274" t="s">
        <v>225</v>
      </c>
      <c r="C9" s="274"/>
      <c r="D9" s="274"/>
      <c r="E9" s="274"/>
      <c r="F9" s="274"/>
    </row>
    <row r="10" spans="2:6" ht="12.75">
      <c r="B10" s="275" t="s">
        <v>510</v>
      </c>
      <c r="C10" s="275"/>
      <c r="D10" s="275"/>
      <c r="E10" s="275"/>
      <c r="F10" s="275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370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504</v>
      </c>
      <c r="D14" s="9" t="s">
        <v>226</v>
      </c>
      <c r="E14" s="29">
        <f>SUM(E15+E16+E22+E29+E30)</f>
        <v>1681108</v>
      </c>
      <c r="F14" s="29">
        <f>F15+F16+F22+F29+F30</f>
        <v>1706102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95328</v>
      </c>
      <c r="F15" s="29">
        <v>31750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1573291</v>
      </c>
      <c r="F16" s="29">
        <f>SUM(F17:F21)</f>
        <v>1670006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790487</v>
      </c>
      <c r="F17" s="40">
        <v>852530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422804</v>
      </c>
      <c r="F18" s="40">
        <v>457476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5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5" t="s">
        <v>243</v>
      </c>
      <c r="E22" s="40">
        <f>SUM(E23+E24+E25+E26+E27+E28)</f>
        <v>12489</v>
      </c>
      <c r="F22" s="40">
        <f>SUM(F23:F28)</f>
        <v>4346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5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5" t="s">
        <v>246</v>
      </c>
      <c r="E24" s="40">
        <v>3596</v>
      </c>
      <c r="F24" s="40">
        <v>1279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5" t="s">
        <v>247</v>
      </c>
      <c r="E25" s="40">
        <v>2657</v>
      </c>
      <c r="F25" s="40">
        <v>3057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5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5" t="s">
        <v>249</v>
      </c>
      <c r="E27" s="40">
        <v>6236</v>
      </c>
      <c r="F27" s="40">
        <v>10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5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5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5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5" t="s">
        <v>255</v>
      </c>
      <c r="E31" s="29">
        <f>SUM(E32+E36+E42+E45+E48+E51+E52+E53)</f>
        <v>37847</v>
      </c>
      <c r="F31" s="29">
        <f>F32+F36+F42+F45+F48+F51+F52+F53</f>
        <v>24751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5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5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5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5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5" t="s">
        <v>261</v>
      </c>
      <c r="E36" s="40">
        <f>SUM(E37+E38+E39+E40+E41)</f>
        <v>827</v>
      </c>
      <c r="F36" s="40">
        <f>SUM(F37:F41)</f>
        <v>1416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5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5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5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5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6" t="s">
        <v>367</v>
      </c>
      <c r="C41" s="2" t="s">
        <v>349</v>
      </c>
      <c r="D41" s="105" t="s">
        <v>267</v>
      </c>
      <c r="E41" s="29">
        <v>827</v>
      </c>
      <c r="F41" s="29">
        <v>1260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352</v>
      </c>
      <c r="D42" s="105" t="s">
        <v>268</v>
      </c>
      <c r="E42" s="29">
        <f>SUM(E43+E44)</f>
        <v>37020</v>
      </c>
      <c r="F42" s="29">
        <f>F43+F44</f>
        <v>23335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6" t="s">
        <v>368</v>
      </c>
      <c r="C43" s="104" t="s">
        <v>351</v>
      </c>
      <c r="D43" s="105" t="s">
        <v>269</v>
      </c>
      <c r="E43" s="29">
        <v>37020</v>
      </c>
      <c r="F43" s="29">
        <v>23335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350</v>
      </c>
      <c r="D44" s="105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5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5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5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5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5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36" t="s">
        <v>497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5" t="s">
        <v>285</v>
      </c>
      <c r="E55" s="29">
        <f>SUM(E14-E31)</f>
        <v>1643261</v>
      </c>
      <c r="F55" s="29">
        <f>F14-F31</f>
        <v>1681351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5" t="s">
        <v>286</v>
      </c>
      <c r="E56" s="29">
        <f>SUM(E57+E61+E64+E68+E69-E72+E75)</f>
        <v>1643261</v>
      </c>
      <c r="F56" s="29">
        <f>F57+F61+F64+F68+F69-F72+F75</f>
        <v>1681351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5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360</v>
      </c>
      <c r="D58" s="105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5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37" t="s">
        <v>498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361</v>
      </c>
      <c r="D61" s="105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5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5" t="s">
        <v>297</v>
      </c>
      <c r="E64" s="29">
        <f>SUM(E65+E66+E67)</f>
        <v>-108558</v>
      </c>
      <c r="F64" s="29">
        <f>F65+F66+F67</f>
        <v>-115329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5" t="s">
        <v>299</v>
      </c>
      <c r="E65" s="29">
        <v>-108558</v>
      </c>
      <c r="F65" s="29">
        <v>-115329</v>
      </c>
      <c r="G65" s="4"/>
      <c r="H65" s="97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363</v>
      </c>
      <c r="D67" s="105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5" t="s">
        <v>303</v>
      </c>
      <c r="E68" s="29"/>
      <c r="F68" s="29"/>
      <c r="G68" s="114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5" t="s">
        <v>304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5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5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5" t="s">
        <v>310</v>
      </c>
      <c r="E72" s="29">
        <f>E73+E74</f>
        <v>550923</v>
      </c>
      <c r="F72" s="29">
        <f>F73+F74</f>
        <v>526930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5" t="s">
        <v>312</v>
      </c>
      <c r="E73" s="29">
        <v>526930</v>
      </c>
      <c r="F73" s="29">
        <v>109508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313</v>
      </c>
      <c r="D74" s="9" t="s">
        <v>314</v>
      </c>
      <c r="E74" s="48">
        <v>23993</v>
      </c>
      <c r="F74" s="48">
        <v>417422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-245490</v>
      </c>
      <c r="F75" s="48">
        <f>F76+F77</f>
        <v>-224622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-245490</v>
      </c>
      <c r="F77" s="29">
        <v>-224622</v>
      </c>
      <c r="G77" s="5"/>
      <c r="H77" s="243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0.6448631835719825</v>
      </c>
      <c r="F79" s="24">
        <f>F55/F78</f>
        <v>0.6598108021561616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76" t="s">
        <v>164</v>
      </c>
      <c r="D83" s="276"/>
      <c r="E83" s="278" t="s">
        <v>637</v>
      </c>
      <c r="F83" s="278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511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44">
      <selection activeCell="E63" sqref="E63"/>
    </sheetView>
  </sheetViews>
  <sheetFormatPr defaultColWidth="9.140625" defaultRowHeight="12.75"/>
  <cols>
    <col min="1" max="1" width="36.00390625" style="123" customWidth="1"/>
    <col min="2" max="2" width="8.8515625" style="123" customWidth="1"/>
    <col min="3" max="3" width="9.140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10.28125" style="123" customWidth="1"/>
    <col min="12" max="12" width="3.7109375" style="123" customWidth="1"/>
    <col min="13" max="13" width="9.7109375" style="123" customWidth="1"/>
    <col min="14" max="14" width="3.7109375" style="123" customWidth="1"/>
    <col min="15" max="15" width="9.14062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ht="12.75">
      <c r="A1" s="122" t="s">
        <v>451</v>
      </c>
    </row>
    <row r="2" ht="12.75">
      <c r="A2" s="122" t="s">
        <v>452</v>
      </c>
    </row>
    <row r="3" ht="12.75">
      <c r="A3" s="122" t="s">
        <v>453</v>
      </c>
    </row>
    <row r="4" ht="12.75">
      <c r="A4" s="122" t="s">
        <v>454</v>
      </c>
    </row>
    <row r="5" ht="12.75">
      <c r="A5" s="122" t="s">
        <v>330</v>
      </c>
    </row>
    <row r="6" ht="12.75">
      <c r="A6" s="122" t="s">
        <v>442</v>
      </c>
    </row>
    <row r="7" spans="1:19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27"/>
      <c r="N7" s="128"/>
      <c r="O7" s="129"/>
      <c r="P7" s="130"/>
      <c r="Q7" s="129"/>
      <c r="R7" s="131"/>
      <c r="S7" s="131"/>
    </row>
    <row r="8" spans="1:19" s="132" customFormat="1" ht="12.75">
      <c r="A8" s="242" t="s">
        <v>506</v>
      </c>
      <c r="B8" s="122"/>
      <c r="C8" s="122"/>
      <c r="D8" s="122"/>
      <c r="E8" s="125"/>
      <c r="F8" s="122"/>
      <c r="G8" s="126"/>
      <c r="H8" s="122"/>
      <c r="I8" s="122"/>
      <c r="J8" s="122"/>
      <c r="K8" s="126"/>
      <c r="L8" s="122"/>
      <c r="M8" s="133"/>
      <c r="N8" s="128"/>
      <c r="O8" s="129"/>
      <c r="P8" s="130"/>
      <c r="Q8" s="129"/>
      <c r="R8" s="131"/>
      <c r="S8" s="131"/>
    </row>
    <row r="9" spans="1:19" s="132" customFormat="1" ht="12.75">
      <c r="A9" s="122"/>
      <c r="B9" s="122"/>
      <c r="C9" s="122"/>
      <c r="D9" s="122"/>
      <c r="E9" s="125"/>
      <c r="F9" s="122"/>
      <c r="G9" s="126"/>
      <c r="H9" s="122"/>
      <c r="I9" s="122"/>
      <c r="J9" s="122"/>
      <c r="K9" s="126"/>
      <c r="L9" s="122"/>
      <c r="M9" s="133"/>
      <c r="N9" s="128"/>
      <c r="O9" s="129"/>
      <c r="P9" s="130"/>
      <c r="Q9" s="129"/>
      <c r="R9" s="131"/>
      <c r="S9" s="131"/>
    </row>
    <row r="10" spans="1:19" s="132" customFormat="1" ht="12.75">
      <c r="A10" s="377" t="s">
        <v>455</v>
      </c>
      <c r="B10" s="378"/>
      <c r="C10" s="379"/>
      <c r="D10" s="364" t="s">
        <v>1</v>
      </c>
      <c r="E10" s="386" t="s">
        <v>118</v>
      </c>
      <c r="F10" s="364" t="s">
        <v>1</v>
      </c>
      <c r="G10" s="380" t="s">
        <v>456</v>
      </c>
      <c r="H10" s="364" t="s">
        <v>1</v>
      </c>
      <c r="I10" s="367" t="s">
        <v>457</v>
      </c>
      <c r="J10" s="364" t="s">
        <v>1</v>
      </c>
      <c r="K10" s="380" t="s">
        <v>458</v>
      </c>
      <c r="L10" s="364" t="s">
        <v>1</v>
      </c>
      <c r="M10" s="398" t="s">
        <v>120</v>
      </c>
      <c r="N10" s="364" t="s">
        <v>1</v>
      </c>
      <c r="O10" s="392" t="s">
        <v>459</v>
      </c>
      <c r="P10" s="364" t="s">
        <v>1</v>
      </c>
      <c r="Q10" s="395" t="s">
        <v>127</v>
      </c>
      <c r="R10" s="131"/>
      <c r="S10" s="131"/>
    </row>
    <row r="11" spans="1:19" s="132" customFormat="1" ht="12.75">
      <c r="A11" s="383" t="s">
        <v>460</v>
      </c>
      <c r="B11" s="358" t="s">
        <v>461</v>
      </c>
      <c r="C11" s="367" t="s">
        <v>462</v>
      </c>
      <c r="D11" s="365"/>
      <c r="E11" s="387"/>
      <c r="F11" s="365"/>
      <c r="G11" s="381"/>
      <c r="H11" s="365"/>
      <c r="I11" s="368"/>
      <c r="J11" s="365"/>
      <c r="K11" s="381"/>
      <c r="L11" s="365"/>
      <c r="M11" s="399"/>
      <c r="N11" s="365"/>
      <c r="O11" s="393"/>
      <c r="P11" s="365"/>
      <c r="Q11" s="396"/>
      <c r="R11" s="131"/>
      <c r="S11" s="131"/>
    </row>
    <row r="12" spans="1:19" s="132" customFormat="1" ht="12.75">
      <c r="A12" s="384"/>
      <c r="B12" s="359"/>
      <c r="C12" s="368"/>
      <c r="D12" s="365"/>
      <c r="E12" s="387"/>
      <c r="F12" s="365"/>
      <c r="G12" s="381"/>
      <c r="H12" s="365"/>
      <c r="I12" s="368"/>
      <c r="J12" s="365"/>
      <c r="K12" s="381"/>
      <c r="L12" s="365"/>
      <c r="M12" s="399"/>
      <c r="N12" s="365"/>
      <c r="O12" s="393"/>
      <c r="P12" s="365"/>
      <c r="Q12" s="396"/>
      <c r="R12" s="131"/>
      <c r="S12" s="131"/>
    </row>
    <row r="13" spans="1:19" s="132" customFormat="1" ht="12.75">
      <c r="A13" s="385"/>
      <c r="B13" s="360"/>
      <c r="C13" s="369"/>
      <c r="D13" s="365"/>
      <c r="E13" s="388"/>
      <c r="F13" s="365"/>
      <c r="G13" s="382"/>
      <c r="H13" s="365"/>
      <c r="I13" s="369"/>
      <c r="J13" s="365"/>
      <c r="K13" s="382"/>
      <c r="L13" s="365"/>
      <c r="M13" s="400"/>
      <c r="N13" s="365"/>
      <c r="O13" s="394"/>
      <c r="P13" s="365"/>
      <c r="Q13" s="397"/>
      <c r="R13" s="131"/>
      <c r="S13" s="131"/>
    </row>
    <row r="14" spans="1:19" s="132" customFormat="1" ht="12.75">
      <c r="A14" s="389">
        <v>1</v>
      </c>
      <c r="B14" s="390"/>
      <c r="C14" s="391"/>
      <c r="D14" s="366"/>
      <c r="E14" s="136">
        <v>2</v>
      </c>
      <c r="F14" s="366"/>
      <c r="G14" s="137">
        <v>3</v>
      </c>
      <c r="H14" s="366"/>
      <c r="I14" s="135">
        <v>4</v>
      </c>
      <c r="J14" s="366"/>
      <c r="K14" s="137">
        <v>5</v>
      </c>
      <c r="L14" s="366"/>
      <c r="M14" s="138">
        <v>6</v>
      </c>
      <c r="N14" s="366"/>
      <c r="O14" s="137">
        <v>7</v>
      </c>
      <c r="P14" s="366"/>
      <c r="Q14" s="137">
        <v>8</v>
      </c>
      <c r="R14" s="131"/>
      <c r="S14" s="131"/>
    </row>
    <row r="15" spans="1:19" s="132" customFormat="1" ht="12.75">
      <c r="A15" s="139" t="s">
        <v>327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147"/>
      <c r="R15" s="131"/>
      <c r="S15" s="131"/>
    </row>
    <row r="16" spans="1:19" s="132" customFormat="1" ht="12.75">
      <c r="A16" s="148" t="s">
        <v>38</v>
      </c>
      <c r="B16" s="148"/>
      <c r="C16" s="149"/>
      <c r="D16" s="134">
        <v>602</v>
      </c>
      <c r="E16" s="150"/>
      <c r="F16" s="134">
        <v>613</v>
      </c>
      <c r="G16" s="151"/>
      <c r="H16" s="134">
        <v>624</v>
      </c>
      <c r="I16" s="152"/>
      <c r="J16" s="134">
        <v>635</v>
      </c>
      <c r="K16" s="151"/>
      <c r="L16" s="134">
        <v>646</v>
      </c>
      <c r="M16" s="153"/>
      <c r="N16" s="134">
        <v>657</v>
      </c>
      <c r="O16" s="154"/>
      <c r="P16" s="134">
        <v>668</v>
      </c>
      <c r="Q16" s="155"/>
      <c r="R16" s="131"/>
      <c r="S16" s="131"/>
    </row>
    <row r="17" spans="1:19" s="132" customFormat="1" ht="12.75">
      <c r="A17" s="272" t="s">
        <v>619</v>
      </c>
      <c r="B17" s="269" t="s">
        <v>553</v>
      </c>
      <c r="C17" s="269" t="s">
        <v>554</v>
      </c>
      <c r="D17" s="217"/>
      <c r="E17" s="271">
        <v>28971</v>
      </c>
      <c r="F17" s="217"/>
      <c r="G17" s="271">
        <v>1.7018</v>
      </c>
      <c r="H17" s="217"/>
      <c r="I17" s="270">
        <v>49302.12</v>
      </c>
      <c r="J17" s="217"/>
      <c r="K17" s="271">
        <v>0.2827</v>
      </c>
      <c r="L17" s="217"/>
      <c r="M17" s="270">
        <v>8190.1</v>
      </c>
      <c r="N17" s="217"/>
      <c r="O17" s="271">
        <v>0.183408</v>
      </c>
      <c r="P17" s="217"/>
      <c r="Q17" s="271">
        <v>0.487185</v>
      </c>
      <c r="R17" s="131"/>
      <c r="S17" s="131"/>
    </row>
    <row r="18" spans="1:19" s="132" customFormat="1" ht="22.5">
      <c r="A18" s="272" t="s">
        <v>620</v>
      </c>
      <c r="B18" s="269" t="s">
        <v>553</v>
      </c>
      <c r="C18" s="269" t="s">
        <v>555</v>
      </c>
      <c r="D18" s="217"/>
      <c r="E18" s="271">
        <v>41540</v>
      </c>
      <c r="F18" s="217"/>
      <c r="G18" s="271">
        <v>1.4604</v>
      </c>
      <c r="H18" s="217"/>
      <c r="I18" s="270">
        <v>60663.12</v>
      </c>
      <c r="J18" s="217"/>
      <c r="K18" s="271">
        <v>0.1222</v>
      </c>
      <c r="L18" s="217"/>
      <c r="M18" s="270">
        <v>5076.19</v>
      </c>
      <c r="N18" s="217"/>
      <c r="O18" s="271">
        <v>0.045017</v>
      </c>
      <c r="P18" s="217"/>
      <c r="Q18" s="271">
        <v>0.301955</v>
      </c>
      <c r="R18" s="131"/>
      <c r="S18" s="131"/>
    </row>
    <row r="19" spans="1:19" s="132" customFormat="1" ht="22.5">
      <c r="A19" s="272" t="s">
        <v>620</v>
      </c>
      <c r="B19" s="269" t="s">
        <v>556</v>
      </c>
      <c r="C19" s="269" t="s">
        <v>555</v>
      </c>
      <c r="D19" s="217"/>
      <c r="E19" s="271">
        <v>7815</v>
      </c>
      <c r="F19" s="217"/>
      <c r="G19" s="271">
        <v>0.8182</v>
      </c>
      <c r="H19" s="217"/>
      <c r="I19" s="270">
        <v>6394.47</v>
      </c>
      <c r="J19" s="217"/>
      <c r="K19" s="271">
        <v>0.1222</v>
      </c>
      <c r="L19" s="217"/>
      <c r="M19" s="271">
        <v>954.99</v>
      </c>
      <c r="N19" s="217"/>
      <c r="O19" s="271">
        <v>0.008469</v>
      </c>
      <c r="P19" s="217"/>
      <c r="Q19" s="271">
        <v>0.056807</v>
      </c>
      <c r="R19" s="131"/>
      <c r="S19" s="131"/>
    </row>
    <row r="20" spans="1:19" s="132" customFormat="1" ht="22.5">
      <c r="A20" s="272" t="s">
        <v>621</v>
      </c>
      <c r="B20" s="269" t="s">
        <v>553</v>
      </c>
      <c r="C20" s="269" t="s">
        <v>557</v>
      </c>
      <c r="D20" s="217"/>
      <c r="E20" s="271">
        <v>15723</v>
      </c>
      <c r="F20" s="217"/>
      <c r="G20" s="271">
        <v>1.5275</v>
      </c>
      <c r="H20" s="217"/>
      <c r="I20" s="270">
        <v>24016.8</v>
      </c>
      <c r="J20" s="217"/>
      <c r="K20" s="271">
        <v>0.35</v>
      </c>
      <c r="L20" s="217"/>
      <c r="M20" s="270">
        <v>5503.05</v>
      </c>
      <c r="N20" s="217"/>
      <c r="O20" s="271">
        <v>0.078425</v>
      </c>
      <c r="P20" s="217"/>
      <c r="Q20" s="271">
        <v>0.327347</v>
      </c>
      <c r="R20" s="131"/>
      <c r="S20" s="131"/>
    </row>
    <row r="21" spans="1:19" s="132" customFormat="1" ht="22.5">
      <c r="A21" s="272" t="s">
        <v>622</v>
      </c>
      <c r="B21" s="269" t="s">
        <v>553</v>
      </c>
      <c r="C21" s="269" t="s">
        <v>558</v>
      </c>
      <c r="D21" s="217"/>
      <c r="E21" s="271">
        <v>30499</v>
      </c>
      <c r="F21" s="217"/>
      <c r="G21" s="271">
        <v>1.5335</v>
      </c>
      <c r="H21" s="217"/>
      <c r="I21" s="270">
        <v>46768.75</v>
      </c>
      <c r="J21" s="217"/>
      <c r="K21" s="271">
        <v>0.1384</v>
      </c>
      <c r="L21" s="217"/>
      <c r="M21" s="270">
        <v>4221.06</v>
      </c>
      <c r="N21" s="217"/>
      <c r="O21" s="271">
        <v>0.079245</v>
      </c>
      <c r="P21" s="217"/>
      <c r="Q21" s="271">
        <v>0.251088</v>
      </c>
      <c r="R21" s="131"/>
      <c r="S21" s="131"/>
    </row>
    <row r="22" spans="1:19" s="132" customFormat="1" ht="22.5">
      <c r="A22" s="272" t="s">
        <v>622</v>
      </c>
      <c r="B22" s="269" t="s">
        <v>556</v>
      </c>
      <c r="C22" s="269" t="s">
        <v>558</v>
      </c>
      <c r="D22" s="217"/>
      <c r="E22" s="271">
        <v>1708</v>
      </c>
      <c r="F22" s="217"/>
      <c r="G22" s="271">
        <v>0.9296</v>
      </c>
      <c r="H22" s="217"/>
      <c r="I22" s="270">
        <v>1587.8</v>
      </c>
      <c r="J22" s="217"/>
      <c r="K22" s="271">
        <v>0.1384</v>
      </c>
      <c r="L22" s="217"/>
      <c r="M22" s="271">
        <v>236.39</v>
      </c>
      <c r="N22" s="217"/>
      <c r="O22" s="271">
        <v>0.004438</v>
      </c>
      <c r="P22" s="217"/>
      <c r="Q22" s="271">
        <v>0.014062</v>
      </c>
      <c r="R22" s="131"/>
      <c r="S22" s="131"/>
    </row>
    <row r="23" spans="1:19" s="132" customFormat="1" ht="22.5">
      <c r="A23" s="272" t="s">
        <v>623</v>
      </c>
      <c r="B23" s="269" t="s">
        <v>553</v>
      </c>
      <c r="C23" s="269" t="s">
        <v>559</v>
      </c>
      <c r="D23" s="217"/>
      <c r="E23" s="271">
        <v>17198</v>
      </c>
      <c r="F23" s="217"/>
      <c r="G23" s="271">
        <v>1.6683</v>
      </c>
      <c r="H23" s="217"/>
      <c r="I23" s="270">
        <v>28692.21</v>
      </c>
      <c r="J23" s="217"/>
      <c r="K23" s="271">
        <v>0.4581</v>
      </c>
      <c r="L23" s="217"/>
      <c r="M23" s="270">
        <v>7878.4</v>
      </c>
      <c r="N23" s="217"/>
      <c r="O23" s="271">
        <v>0.055267</v>
      </c>
      <c r="P23" s="217"/>
      <c r="Q23" s="271">
        <v>0.468643</v>
      </c>
      <c r="R23" s="131"/>
      <c r="S23" s="131"/>
    </row>
    <row r="24" spans="1:19" s="132" customFormat="1" ht="22.5">
      <c r="A24" s="272" t="s">
        <v>623</v>
      </c>
      <c r="B24" s="269" t="s">
        <v>556</v>
      </c>
      <c r="C24" s="269" t="s">
        <v>559</v>
      </c>
      <c r="D24" s="217"/>
      <c r="E24" s="271">
        <v>1000</v>
      </c>
      <c r="F24" s="217"/>
      <c r="G24" s="271">
        <v>1.0553</v>
      </c>
      <c r="H24" s="217"/>
      <c r="I24" s="270">
        <v>1055.25</v>
      </c>
      <c r="J24" s="217"/>
      <c r="K24" s="271">
        <v>0.4581</v>
      </c>
      <c r="L24" s="217"/>
      <c r="M24" s="271">
        <v>458.1</v>
      </c>
      <c r="N24" s="217"/>
      <c r="O24" s="271">
        <v>0.003214</v>
      </c>
      <c r="P24" s="217"/>
      <c r="Q24" s="271">
        <v>0.02725</v>
      </c>
      <c r="R24" s="131"/>
      <c r="S24" s="131"/>
    </row>
    <row r="25" spans="1:19" s="132" customFormat="1" ht="22.5">
      <c r="A25" s="272" t="s">
        <v>624</v>
      </c>
      <c r="B25" s="269" t="s">
        <v>553</v>
      </c>
      <c r="C25" s="269" t="s">
        <v>560</v>
      </c>
      <c r="D25" s="217"/>
      <c r="E25" s="271">
        <v>10000</v>
      </c>
      <c r="F25" s="217"/>
      <c r="G25" s="271">
        <v>0.778</v>
      </c>
      <c r="H25" s="217"/>
      <c r="I25" s="270">
        <v>7780</v>
      </c>
      <c r="J25" s="217"/>
      <c r="K25" s="271">
        <v>0.2192</v>
      </c>
      <c r="L25" s="217"/>
      <c r="M25" s="270">
        <v>2192</v>
      </c>
      <c r="N25" s="217"/>
      <c r="O25" s="271">
        <v>0.002263</v>
      </c>
      <c r="P25" s="217"/>
      <c r="Q25" s="271">
        <v>0.13039</v>
      </c>
      <c r="R25" s="131"/>
      <c r="S25" s="131"/>
    </row>
    <row r="26" spans="1:19" s="132" customFormat="1" ht="22.5">
      <c r="A26" s="272" t="s">
        <v>624</v>
      </c>
      <c r="B26" s="269" t="s">
        <v>556</v>
      </c>
      <c r="C26" s="269" t="s">
        <v>560</v>
      </c>
      <c r="D26" s="217"/>
      <c r="E26" s="271">
        <v>14511</v>
      </c>
      <c r="F26" s="217"/>
      <c r="G26" s="271">
        <v>0.9431</v>
      </c>
      <c r="H26" s="217"/>
      <c r="I26" s="270">
        <v>13684.76</v>
      </c>
      <c r="J26" s="217"/>
      <c r="K26" s="271">
        <v>0.2192</v>
      </c>
      <c r="L26" s="217"/>
      <c r="M26" s="270">
        <v>3180.81</v>
      </c>
      <c r="N26" s="217"/>
      <c r="O26" s="271">
        <v>0.003283</v>
      </c>
      <c r="P26" s="217"/>
      <c r="Q26" s="271">
        <v>0.189209</v>
      </c>
      <c r="R26" s="131"/>
      <c r="S26" s="131"/>
    </row>
    <row r="27" spans="1:19" s="132" customFormat="1" ht="33.75">
      <c r="A27" s="272" t="s">
        <v>625</v>
      </c>
      <c r="B27" s="269" t="s">
        <v>553</v>
      </c>
      <c r="C27" s="269" t="s">
        <v>561</v>
      </c>
      <c r="D27" s="217"/>
      <c r="E27" s="271">
        <v>40723</v>
      </c>
      <c r="F27" s="217"/>
      <c r="G27" s="271">
        <v>0.7745</v>
      </c>
      <c r="H27" s="217"/>
      <c r="I27" s="270">
        <v>31540.41</v>
      </c>
      <c r="J27" s="217"/>
      <c r="K27" s="271">
        <v>0.3799</v>
      </c>
      <c r="L27" s="217"/>
      <c r="M27" s="270">
        <v>15470.67</v>
      </c>
      <c r="N27" s="217"/>
      <c r="O27" s="271">
        <v>0.039786</v>
      </c>
      <c r="P27" s="217"/>
      <c r="Q27" s="271">
        <v>0.920266</v>
      </c>
      <c r="R27" s="131"/>
      <c r="S27" s="131"/>
    </row>
    <row r="28" spans="1:19" s="132" customFormat="1" ht="33.75">
      <c r="A28" s="272" t="s">
        <v>625</v>
      </c>
      <c r="B28" s="269" t="s">
        <v>556</v>
      </c>
      <c r="C28" s="269" t="s">
        <v>561</v>
      </c>
      <c r="D28" s="217"/>
      <c r="E28" s="271">
        <v>1000</v>
      </c>
      <c r="F28" s="217"/>
      <c r="G28" s="271">
        <v>1.6181</v>
      </c>
      <c r="H28" s="217"/>
      <c r="I28" s="270">
        <v>1618.05</v>
      </c>
      <c r="J28" s="217"/>
      <c r="K28" s="271">
        <v>0.3799</v>
      </c>
      <c r="L28" s="217"/>
      <c r="M28" s="271">
        <v>379.9</v>
      </c>
      <c r="N28" s="217"/>
      <c r="O28" s="271">
        <v>0.000977</v>
      </c>
      <c r="P28" s="217"/>
      <c r="Q28" s="271">
        <v>0.022598</v>
      </c>
      <c r="R28" s="131"/>
      <c r="S28" s="131"/>
    </row>
    <row r="29" spans="1:19" s="132" customFormat="1" ht="22.5">
      <c r="A29" s="272" t="s">
        <v>626</v>
      </c>
      <c r="B29" s="269" t="s">
        <v>553</v>
      </c>
      <c r="C29" s="269" t="s">
        <v>562</v>
      </c>
      <c r="D29" s="217"/>
      <c r="E29" s="271">
        <v>13000</v>
      </c>
      <c r="F29" s="217"/>
      <c r="G29" s="271">
        <v>0.9034</v>
      </c>
      <c r="H29" s="217"/>
      <c r="I29" s="270">
        <v>11744</v>
      </c>
      <c r="J29" s="217"/>
      <c r="K29" s="271">
        <v>0.2083</v>
      </c>
      <c r="L29" s="217"/>
      <c r="M29" s="270">
        <v>2707.9</v>
      </c>
      <c r="N29" s="217"/>
      <c r="O29" s="271">
        <v>0.003375</v>
      </c>
      <c r="P29" s="217"/>
      <c r="Q29" s="271">
        <v>0.161078</v>
      </c>
      <c r="R29" s="131"/>
      <c r="S29" s="131"/>
    </row>
    <row r="30" spans="1:19" s="132" customFormat="1" ht="22.5">
      <c r="A30" s="272" t="s">
        <v>626</v>
      </c>
      <c r="B30" s="269" t="s">
        <v>556</v>
      </c>
      <c r="C30" s="269" t="s">
        <v>562</v>
      </c>
      <c r="D30" s="217"/>
      <c r="E30" s="271">
        <v>5258</v>
      </c>
      <c r="F30" s="217"/>
      <c r="G30" s="271">
        <v>0.8724</v>
      </c>
      <c r="H30" s="217"/>
      <c r="I30" s="270">
        <v>4586.95</v>
      </c>
      <c r="J30" s="217"/>
      <c r="K30" s="271">
        <v>0.2083</v>
      </c>
      <c r="L30" s="217"/>
      <c r="M30" s="270">
        <v>1095.24</v>
      </c>
      <c r="N30" s="217"/>
      <c r="O30" s="271">
        <v>0.001365</v>
      </c>
      <c r="P30" s="217"/>
      <c r="Q30" s="271">
        <v>0.06515</v>
      </c>
      <c r="R30" s="131"/>
      <c r="S30" s="131"/>
    </row>
    <row r="31" spans="1:19" s="132" customFormat="1" ht="12.75">
      <c r="A31" s="272" t="s">
        <v>627</v>
      </c>
      <c r="B31" s="269" t="s">
        <v>556</v>
      </c>
      <c r="C31" s="269" t="s">
        <v>563</v>
      </c>
      <c r="D31" s="217"/>
      <c r="E31" s="271">
        <v>2000</v>
      </c>
      <c r="F31" s="217"/>
      <c r="G31" s="271">
        <v>0.7035</v>
      </c>
      <c r="H31" s="217"/>
      <c r="I31" s="270">
        <v>1407</v>
      </c>
      <c r="J31" s="217"/>
      <c r="K31" s="271">
        <v>0</v>
      </c>
      <c r="L31" s="217"/>
      <c r="M31" s="271">
        <v>0</v>
      </c>
      <c r="N31" s="217"/>
      <c r="O31" s="271">
        <v>0.032935</v>
      </c>
      <c r="P31" s="217"/>
      <c r="Q31" s="271">
        <v>0</v>
      </c>
      <c r="R31" s="131"/>
      <c r="S31" s="131"/>
    </row>
    <row r="32" spans="1:19" s="132" customFormat="1" ht="12.75">
      <c r="A32" s="272" t="s">
        <v>628</v>
      </c>
      <c r="B32" s="269" t="s">
        <v>556</v>
      </c>
      <c r="C32" s="269" t="s">
        <v>564</v>
      </c>
      <c r="D32" s="217"/>
      <c r="E32" s="271">
        <v>10519</v>
      </c>
      <c r="F32" s="217"/>
      <c r="G32" s="271">
        <v>3.1234</v>
      </c>
      <c r="H32" s="217"/>
      <c r="I32" s="270">
        <v>32854.92</v>
      </c>
      <c r="J32" s="217"/>
      <c r="K32" s="271">
        <v>0.5734</v>
      </c>
      <c r="L32" s="217"/>
      <c r="M32" s="270">
        <v>6031.59</v>
      </c>
      <c r="N32" s="217"/>
      <c r="O32" s="271">
        <v>0.006871</v>
      </c>
      <c r="P32" s="217"/>
      <c r="Q32" s="271">
        <v>0.358787</v>
      </c>
      <c r="R32" s="131"/>
      <c r="S32" s="131"/>
    </row>
    <row r="33" spans="1:19" s="132" customFormat="1" ht="12.75">
      <c r="A33" s="272" t="s">
        <v>629</v>
      </c>
      <c r="B33" s="269" t="s">
        <v>553</v>
      </c>
      <c r="C33" s="269" t="s">
        <v>565</v>
      </c>
      <c r="D33" s="217"/>
      <c r="E33" s="271">
        <v>2000</v>
      </c>
      <c r="F33" s="217"/>
      <c r="G33" s="271">
        <v>1.2896</v>
      </c>
      <c r="H33" s="217"/>
      <c r="I33" s="270">
        <v>2579.12</v>
      </c>
      <c r="J33" s="217"/>
      <c r="K33" s="271">
        <v>0.7999</v>
      </c>
      <c r="L33" s="217"/>
      <c r="M33" s="270">
        <v>1599.8</v>
      </c>
      <c r="N33" s="217"/>
      <c r="O33" s="271">
        <v>0.014413</v>
      </c>
      <c r="P33" s="217"/>
      <c r="Q33" s="271">
        <v>0.095163</v>
      </c>
      <c r="R33" s="131"/>
      <c r="S33" s="131"/>
    </row>
    <row r="34" spans="1:19" s="132" customFormat="1" ht="12.75">
      <c r="A34" s="272" t="s">
        <v>630</v>
      </c>
      <c r="B34" s="269" t="s">
        <v>553</v>
      </c>
      <c r="C34" s="269" t="s">
        <v>566</v>
      </c>
      <c r="D34" s="217"/>
      <c r="E34" s="271">
        <v>1714</v>
      </c>
      <c r="F34" s="217"/>
      <c r="G34" s="271">
        <v>1.0362</v>
      </c>
      <c r="H34" s="217"/>
      <c r="I34" s="270">
        <v>1776.06</v>
      </c>
      <c r="J34" s="217"/>
      <c r="K34" s="271">
        <v>0.48</v>
      </c>
      <c r="L34" s="217"/>
      <c r="M34" s="271">
        <v>822.72</v>
      </c>
      <c r="N34" s="217"/>
      <c r="O34" s="271">
        <v>0.19985</v>
      </c>
      <c r="P34" s="217"/>
      <c r="Q34" s="271">
        <v>0.048939</v>
      </c>
      <c r="R34" s="131"/>
      <c r="S34" s="131"/>
    </row>
    <row r="35" spans="1:19" s="132" customFormat="1" ht="12.75">
      <c r="A35" s="272" t="s">
        <v>631</v>
      </c>
      <c r="B35" s="269" t="s">
        <v>556</v>
      </c>
      <c r="C35" s="269" t="s">
        <v>567</v>
      </c>
      <c r="D35" s="217"/>
      <c r="E35" s="271">
        <v>21</v>
      </c>
      <c r="F35" s="217"/>
      <c r="G35" s="270">
        <v>2505.609</v>
      </c>
      <c r="H35" s="217"/>
      <c r="I35" s="270">
        <v>52617.79</v>
      </c>
      <c r="J35" s="217"/>
      <c r="K35" s="270">
        <v>1272.1531</v>
      </c>
      <c r="L35" s="217"/>
      <c r="M35" s="270">
        <v>26715.22</v>
      </c>
      <c r="N35" s="217"/>
      <c r="O35" s="271">
        <v>0.015146</v>
      </c>
      <c r="P35" s="217"/>
      <c r="Q35" s="271">
        <v>1.589144</v>
      </c>
      <c r="R35" s="131"/>
      <c r="S35" s="131"/>
    </row>
    <row r="36" spans="1:19" s="132" customFormat="1" ht="12.75">
      <c r="A36" s="272" t="s">
        <v>632</v>
      </c>
      <c r="B36" s="269" t="s">
        <v>553</v>
      </c>
      <c r="C36" s="269" t="s">
        <v>568</v>
      </c>
      <c r="D36" s="217"/>
      <c r="E36" s="271">
        <v>246440</v>
      </c>
      <c r="F36" s="217"/>
      <c r="G36" s="271">
        <v>1</v>
      </c>
      <c r="H36" s="217"/>
      <c r="I36" s="270">
        <v>246440</v>
      </c>
      <c r="J36" s="217"/>
      <c r="K36" s="271">
        <v>0.493</v>
      </c>
      <c r="L36" s="217"/>
      <c r="M36" s="270">
        <v>121494.92</v>
      </c>
      <c r="N36" s="217"/>
      <c r="O36" s="271">
        <v>0.183039</v>
      </c>
      <c r="P36" s="217"/>
      <c r="Q36" s="271">
        <v>7.227075</v>
      </c>
      <c r="R36" s="131"/>
      <c r="S36" s="131"/>
    </row>
    <row r="37" spans="1:19" s="132" customFormat="1" ht="12.75">
      <c r="A37" s="272" t="s">
        <v>632</v>
      </c>
      <c r="B37" s="269" t="s">
        <v>556</v>
      </c>
      <c r="C37" s="269" t="s">
        <v>568</v>
      </c>
      <c r="D37" s="217"/>
      <c r="E37" s="271">
        <v>141593</v>
      </c>
      <c r="F37" s="217"/>
      <c r="G37" s="271">
        <v>1</v>
      </c>
      <c r="H37" s="217"/>
      <c r="I37" s="270">
        <v>141593</v>
      </c>
      <c r="J37" s="217"/>
      <c r="K37" s="271">
        <v>0.493</v>
      </c>
      <c r="L37" s="217"/>
      <c r="M37" s="270">
        <v>69805.35</v>
      </c>
      <c r="N37" s="217"/>
      <c r="O37" s="271">
        <v>0.105166</v>
      </c>
      <c r="P37" s="217"/>
      <c r="Q37" s="271">
        <v>4.152342</v>
      </c>
      <c r="R37" s="131"/>
      <c r="S37" s="131"/>
    </row>
    <row r="38" spans="1:19" s="132" customFormat="1" ht="22.5">
      <c r="A38" s="272" t="s">
        <v>633</v>
      </c>
      <c r="B38" s="269" t="s">
        <v>553</v>
      </c>
      <c r="C38" s="269" t="s">
        <v>569</v>
      </c>
      <c r="D38" s="217"/>
      <c r="E38" s="271">
        <v>37883</v>
      </c>
      <c r="F38" s="217"/>
      <c r="G38" s="271">
        <v>0.514</v>
      </c>
      <c r="H38" s="217"/>
      <c r="I38" s="270">
        <v>19473.43</v>
      </c>
      <c r="J38" s="217"/>
      <c r="K38" s="271">
        <v>0.0334</v>
      </c>
      <c r="L38" s="217"/>
      <c r="M38" s="270">
        <v>1265.29</v>
      </c>
      <c r="N38" s="217"/>
      <c r="O38" s="271">
        <v>0.00997</v>
      </c>
      <c r="P38" s="217"/>
      <c r="Q38" s="271">
        <v>0.075265</v>
      </c>
      <c r="R38" s="131"/>
      <c r="S38" s="131"/>
    </row>
    <row r="39" spans="1:19" s="132" customFormat="1" ht="12.75">
      <c r="A39" s="272" t="s">
        <v>634</v>
      </c>
      <c r="B39" s="269" t="s">
        <v>553</v>
      </c>
      <c r="C39" s="269" t="s">
        <v>570</v>
      </c>
      <c r="D39" s="217"/>
      <c r="E39" s="271">
        <v>12395</v>
      </c>
      <c r="F39" s="217"/>
      <c r="G39" s="271">
        <v>0.3558</v>
      </c>
      <c r="H39" s="217"/>
      <c r="I39" s="270">
        <v>4410.5</v>
      </c>
      <c r="J39" s="217"/>
      <c r="K39" s="271">
        <v>0.0064</v>
      </c>
      <c r="L39" s="217"/>
      <c r="M39" s="271">
        <v>79.33</v>
      </c>
      <c r="N39" s="217"/>
      <c r="O39" s="271">
        <v>0.004714</v>
      </c>
      <c r="P39" s="217"/>
      <c r="Q39" s="271">
        <v>0.004719</v>
      </c>
      <c r="R39" s="131"/>
      <c r="S39" s="131"/>
    </row>
    <row r="40" spans="1:19" s="132" customFormat="1" ht="12.75">
      <c r="A40" s="272" t="s">
        <v>634</v>
      </c>
      <c r="B40" s="269" t="s">
        <v>556</v>
      </c>
      <c r="C40" s="269" t="s">
        <v>570</v>
      </c>
      <c r="D40" s="217"/>
      <c r="E40" s="271">
        <v>16020</v>
      </c>
      <c r="F40" s="217"/>
      <c r="G40" s="271">
        <v>0.4663</v>
      </c>
      <c r="H40" s="217"/>
      <c r="I40" s="270">
        <v>7469.99</v>
      </c>
      <c r="J40" s="217"/>
      <c r="K40" s="271">
        <v>0.0064</v>
      </c>
      <c r="L40" s="217"/>
      <c r="M40" s="271">
        <v>102.53</v>
      </c>
      <c r="N40" s="217"/>
      <c r="O40" s="271">
        <v>0.006093</v>
      </c>
      <c r="P40" s="217"/>
      <c r="Q40" s="271">
        <v>0.006099</v>
      </c>
      <c r="R40" s="131"/>
      <c r="S40" s="131"/>
    </row>
    <row r="41" spans="1:19" s="132" customFormat="1" ht="12.75">
      <c r="A41" s="272" t="s">
        <v>635</v>
      </c>
      <c r="B41" s="269" t="s">
        <v>553</v>
      </c>
      <c r="C41" s="269" t="s">
        <v>571</v>
      </c>
      <c r="D41" s="217"/>
      <c r="E41" s="271">
        <v>10000</v>
      </c>
      <c r="F41" s="217"/>
      <c r="G41" s="271">
        <v>0.2365</v>
      </c>
      <c r="H41" s="217"/>
      <c r="I41" s="270">
        <v>2365</v>
      </c>
      <c r="J41" s="217"/>
      <c r="K41" s="271">
        <v>0.0413</v>
      </c>
      <c r="L41" s="217"/>
      <c r="M41" s="271">
        <v>413</v>
      </c>
      <c r="N41" s="217"/>
      <c r="O41" s="271">
        <v>0.003906</v>
      </c>
      <c r="P41" s="217"/>
      <c r="Q41" s="271">
        <v>0.024567</v>
      </c>
      <c r="R41" s="131"/>
      <c r="S41" s="131"/>
    </row>
    <row r="42" spans="1:19" s="132" customFormat="1" ht="12.75">
      <c r="A42" s="272" t="s">
        <v>635</v>
      </c>
      <c r="B42" s="269" t="s">
        <v>556</v>
      </c>
      <c r="C42" s="269" t="s">
        <v>571</v>
      </c>
      <c r="D42" s="217"/>
      <c r="E42" s="271">
        <v>23916</v>
      </c>
      <c r="F42" s="217"/>
      <c r="G42" s="271">
        <v>0.7777</v>
      </c>
      <c r="H42" s="217"/>
      <c r="I42" s="270">
        <v>18599.6</v>
      </c>
      <c r="J42" s="217"/>
      <c r="K42" s="271">
        <v>0.0413</v>
      </c>
      <c r="L42" s="217"/>
      <c r="M42" s="271">
        <v>987.73</v>
      </c>
      <c r="N42" s="217"/>
      <c r="O42" s="271">
        <v>0.009342</v>
      </c>
      <c r="P42" s="217"/>
      <c r="Q42" s="271">
        <v>0.058755</v>
      </c>
      <c r="R42" s="131"/>
      <c r="S42" s="131"/>
    </row>
    <row r="43" spans="1:19" s="132" customFormat="1" ht="12.75">
      <c r="A43" s="272" t="s">
        <v>636</v>
      </c>
      <c r="B43" s="269" t="s">
        <v>553</v>
      </c>
      <c r="C43" s="269" t="s">
        <v>572</v>
      </c>
      <c r="D43" s="217"/>
      <c r="E43" s="271">
        <v>85000</v>
      </c>
      <c r="F43" s="217"/>
      <c r="G43" s="271">
        <v>1.0818</v>
      </c>
      <c r="H43" s="217"/>
      <c r="I43" s="270">
        <v>91953.14</v>
      </c>
      <c r="J43" s="217"/>
      <c r="K43" s="271">
        <v>1.03</v>
      </c>
      <c r="L43" s="217"/>
      <c r="M43" s="270">
        <v>87550</v>
      </c>
      <c r="N43" s="217"/>
      <c r="O43" s="271">
        <v>0.017298</v>
      </c>
      <c r="P43" s="217"/>
      <c r="Q43" s="271">
        <v>5.207875</v>
      </c>
      <c r="R43" s="131"/>
      <c r="S43" s="131"/>
    </row>
    <row r="44" spans="1:19" s="132" customFormat="1" ht="12.75">
      <c r="A44" s="272" t="s">
        <v>636</v>
      </c>
      <c r="B44" s="269" t="s">
        <v>556</v>
      </c>
      <c r="C44" s="269" t="s">
        <v>572</v>
      </c>
      <c r="D44" s="217"/>
      <c r="E44" s="271">
        <v>1091</v>
      </c>
      <c r="F44" s="217"/>
      <c r="G44" s="271">
        <v>1.9079</v>
      </c>
      <c r="H44" s="217"/>
      <c r="I44" s="270">
        <v>2081.53</v>
      </c>
      <c r="J44" s="217"/>
      <c r="K44" s="271">
        <v>1.03</v>
      </c>
      <c r="L44" s="217"/>
      <c r="M44" s="270">
        <v>1123.73</v>
      </c>
      <c r="N44" s="217"/>
      <c r="O44" s="271">
        <v>0.000222</v>
      </c>
      <c r="P44" s="217"/>
      <c r="Q44" s="271">
        <v>0.066845</v>
      </c>
      <c r="R44" s="131"/>
      <c r="S44" s="131"/>
    </row>
    <row r="45" spans="1:17" s="132" customFormat="1" ht="12.75">
      <c r="A45" s="160" t="s">
        <v>39</v>
      </c>
      <c r="B45" s="160"/>
      <c r="C45" s="161"/>
      <c r="D45" s="162">
        <v>603</v>
      </c>
      <c r="E45" s="163"/>
      <c r="F45" s="162">
        <v>614</v>
      </c>
      <c r="G45" s="163"/>
      <c r="H45" s="162">
        <v>625</v>
      </c>
      <c r="I45" s="164"/>
      <c r="J45" s="162">
        <v>636</v>
      </c>
      <c r="K45" s="164"/>
      <c r="L45" s="162">
        <v>647</v>
      </c>
      <c r="M45" s="164"/>
      <c r="N45" s="162">
        <v>658</v>
      </c>
      <c r="O45" s="164"/>
      <c r="P45" s="162">
        <v>669</v>
      </c>
      <c r="Q45" s="165"/>
    </row>
    <row r="46" spans="1:19" s="132" customFormat="1" ht="23.25" customHeight="1">
      <c r="A46" s="156" t="s">
        <v>463</v>
      </c>
      <c r="B46" s="156"/>
      <c r="C46" s="166"/>
      <c r="D46" s="167">
        <v>604</v>
      </c>
      <c r="E46" s="168"/>
      <c r="F46" s="169">
        <v>615</v>
      </c>
      <c r="G46" s="166"/>
      <c r="H46" s="169">
        <v>626</v>
      </c>
      <c r="I46" s="170"/>
      <c r="J46" s="171">
        <v>637</v>
      </c>
      <c r="K46" s="159"/>
      <c r="L46" s="172">
        <v>648</v>
      </c>
      <c r="M46" s="170"/>
      <c r="N46" s="173">
        <v>659</v>
      </c>
      <c r="O46" s="159"/>
      <c r="P46" s="171">
        <v>670</v>
      </c>
      <c r="Q46" s="174"/>
      <c r="R46" s="131"/>
      <c r="S46" s="131"/>
    </row>
    <row r="47" spans="1:17" s="132" customFormat="1" ht="12.75">
      <c r="A47" s="156" t="s">
        <v>464</v>
      </c>
      <c r="B47" s="156"/>
      <c r="C47" s="175"/>
      <c r="D47" s="167">
        <v>605</v>
      </c>
      <c r="E47" s="159"/>
      <c r="F47" s="169">
        <v>616</v>
      </c>
      <c r="G47" s="176"/>
      <c r="H47" s="172">
        <v>627</v>
      </c>
      <c r="I47" s="177">
        <f>SUM(I17:I44)</f>
        <v>915055.77</v>
      </c>
      <c r="J47" s="169">
        <v>638</v>
      </c>
      <c r="K47" s="178"/>
      <c r="L47" s="172">
        <v>649</v>
      </c>
      <c r="M47" s="177">
        <f>SUM(M17:M44)</f>
        <v>375536.01</v>
      </c>
      <c r="N47" s="179">
        <v>660</v>
      </c>
      <c r="O47" s="166"/>
      <c r="P47" s="172">
        <v>671</v>
      </c>
      <c r="Q47" s="273">
        <f>SUM(Q17:Q44)</f>
        <v>22.338603000000006</v>
      </c>
    </row>
    <row r="48" spans="1:17" s="132" customFormat="1" ht="12.75">
      <c r="A48" s="156"/>
      <c r="B48" s="156"/>
      <c r="C48" s="175"/>
      <c r="D48" s="167"/>
      <c r="E48" s="123"/>
      <c r="F48" s="169"/>
      <c r="G48" s="176"/>
      <c r="H48" s="172"/>
      <c r="I48" s="177"/>
      <c r="J48" s="169"/>
      <c r="K48" s="178"/>
      <c r="L48" s="172"/>
      <c r="M48" s="177"/>
      <c r="N48" s="179"/>
      <c r="O48" s="166"/>
      <c r="P48" s="172"/>
      <c r="Q48" s="180"/>
    </row>
    <row r="49" spans="1:21" s="132" customFormat="1" ht="12.75" customHeight="1">
      <c r="A49" s="181" t="s">
        <v>465</v>
      </c>
      <c r="B49" s="181"/>
      <c r="C49" s="175"/>
      <c r="D49" s="167">
        <v>606</v>
      </c>
      <c r="E49" s="182"/>
      <c r="F49" s="169">
        <v>617</v>
      </c>
      <c r="G49" s="176"/>
      <c r="H49" s="172">
        <v>628</v>
      </c>
      <c r="I49" s="177"/>
      <c r="J49" s="169">
        <v>639</v>
      </c>
      <c r="K49" s="178"/>
      <c r="L49" s="172">
        <v>650</v>
      </c>
      <c r="M49" s="177"/>
      <c r="N49" s="179">
        <v>661</v>
      </c>
      <c r="O49" s="166"/>
      <c r="P49" s="172">
        <v>672</v>
      </c>
      <c r="Q49" s="183"/>
      <c r="R49" s="131"/>
      <c r="S49" s="131"/>
      <c r="T49" s="184"/>
      <c r="U49" s="184"/>
    </row>
    <row r="50" spans="1:21" s="132" customFormat="1" ht="12.75" customHeight="1">
      <c r="A50" s="156" t="s">
        <v>38</v>
      </c>
      <c r="B50" s="156"/>
      <c r="C50" s="175"/>
      <c r="D50" s="167">
        <v>607</v>
      </c>
      <c r="E50" s="182"/>
      <c r="F50" s="169">
        <v>618</v>
      </c>
      <c r="G50" s="176"/>
      <c r="H50" s="172">
        <v>629</v>
      </c>
      <c r="I50" s="166"/>
      <c r="J50" s="169">
        <v>640</v>
      </c>
      <c r="K50" s="178"/>
      <c r="L50" s="172">
        <v>651</v>
      </c>
      <c r="M50" s="185"/>
      <c r="N50" s="179">
        <v>662</v>
      </c>
      <c r="O50" s="166"/>
      <c r="P50" s="172">
        <v>673</v>
      </c>
      <c r="Q50" s="166"/>
      <c r="R50" s="131"/>
      <c r="S50" s="131"/>
      <c r="T50" s="184"/>
      <c r="U50" s="184"/>
    </row>
    <row r="51" spans="1:21" s="132" customFormat="1" ht="12.75">
      <c r="A51" s="156" t="s">
        <v>39</v>
      </c>
      <c r="B51" s="156"/>
      <c r="C51" s="175"/>
      <c r="D51" s="167">
        <v>608</v>
      </c>
      <c r="E51" s="166"/>
      <c r="F51" s="167">
        <v>619</v>
      </c>
      <c r="G51" s="158"/>
      <c r="H51" s="167">
        <v>630</v>
      </c>
      <c r="I51" s="186"/>
      <c r="J51" s="169">
        <v>641</v>
      </c>
      <c r="K51" s="178"/>
      <c r="L51" s="172">
        <v>652</v>
      </c>
      <c r="M51" s="186"/>
      <c r="N51" s="172">
        <v>663</v>
      </c>
      <c r="O51" s="166"/>
      <c r="P51" s="172">
        <v>674</v>
      </c>
      <c r="Q51" s="187"/>
      <c r="R51" s="131"/>
      <c r="S51" s="131"/>
      <c r="T51" s="184"/>
      <c r="U51" s="184"/>
    </row>
    <row r="52" spans="1:21" s="132" customFormat="1" ht="12.75">
      <c r="A52" s="156" t="s">
        <v>463</v>
      </c>
      <c r="B52" s="156"/>
      <c r="C52" s="175"/>
      <c r="D52" s="167">
        <v>609</v>
      </c>
      <c r="E52" s="123"/>
      <c r="F52" s="167">
        <v>620</v>
      </c>
      <c r="G52" s="123"/>
      <c r="H52" s="167">
        <v>631</v>
      </c>
      <c r="I52" s="123"/>
      <c r="J52" s="169">
        <v>642</v>
      </c>
      <c r="K52" s="123"/>
      <c r="L52" s="172">
        <v>653</v>
      </c>
      <c r="M52" s="123"/>
      <c r="N52" s="172">
        <v>664</v>
      </c>
      <c r="O52" s="123"/>
      <c r="P52" s="172">
        <v>675</v>
      </c>
      <c r="Q52" s="157"/>
      <c r="R52" s="131"/>
      <c r="S52" s="131"/>
      <c r="T52" s="184"/>
      <c r="U52" s="184"/>
    </row>
    <row r="53" spans="1:21" s="132" customFormat="1" ht="12.75">
      <c r="A53" s="188" t="s">
        <v>466</v>
      </c>
      <c r="B53" s="189"/>
      <c r="C53" s="190"/>
      <c r="D53" s="167">
        <v>610</v>
      </c>
      <c r="E53" s="191"/>
      <c r="F53" s="167">
        <v>621</v>
      </c>
      <c r="G53" s="192"/>
      <c r="H53" s="167">
        <v>632</v>
      </c>
      <c r="I53" s="193"/>
      <c r="J53" s="169">
        <v>643</v>
      </c>
      <c r="K53" s="194"/>
      <c r="L53" s="172">
        <v>654</v>
      </c>
      <c r="M53" s="195"/>
      <c r="N53" s="172">
        <v>665</v>
      </c>
      <c r="O53" s="196"/>
      <c r="P53" s="172">
        <v>676</v>
      </c>
      <c r="Q53" s="197"/>
      <c r="R53" s="184"/>
      <c r="S53" s="184"/>
      <c r="T53" s="131"/>
      <c r="U53" s="131"/>
    </row>
    <row r="54" spans="1:21" s="132" customFormat="1" ht="12.75">
      <c r="A54" s="198" t="s">
        <v>467</v>
      </c>
      <c r="B54" s="199"/>
      <c r="C54" s="199"/>
      <c r="D54" s="167">
        <v>611</v>
      </c>
      <c r="E54" s="200"/>
      <c r="F54" s="167">
        <v>622</v>
      </c>
      <c r="G54" s="201"/>
      <c r="H54" s="167">
        <v>633</v>
      </c>
      <c r="I54" s="193">
        <f>I47+I53</f>
        <v>915055.77</v>
      </c>
      <c r="J54" s="169">
        <v>644</v>
      </c>
      <c r="K54" s="194"/>
      <c r="L54" s="172">
        <v>655</v>
      </c>
      <c r="M54" s="195">
        <f>M47+M53</f>
        <v>375536.01</v>
      </c>
      <c r="N54" s="172">
        <v>666</v>
      </c>
      <c r="O54" s="196"/>
      <c r="P54" s="172">
        <v>677</v>
      </c>
      <c r="Q54" s="202">
        <f>Q47+Q53</f>
        <v>22.338603000000006</v>
      </c>
      <c r="R54" s="184"/>
      <c r="S54" s="184"/>
      <c r="T54" s="131"/>
      <c r="U54" s="131"/>
    </row>
    <row r="55" spans="1:17" s="132" customFormat="1" ht="12.75">
      <c r="A55" s="123"/>
      <c r="B55" s="123"/>
      <c r="C55" s="123"/>
      <c r="D55" s="123"/>
      <c r="E55" s="123"/>
      <c r="F55" s="123"/>
      <c r="G55" s="123"/>
      <c r="H55" s="123"/>
      <c r="I55" s="203"/>
      <c r="J55" s="122"/>
      <c r="K55" s="122"/>
      <c r="L55" s="122"/>
      <c r="M55" s="203"/>
      <c r="N55" s="122"/>
      <c r="O55" s="122"/>
      <c r="P55" s="204"/>
      <c r="Q55" s="122"/>
    </row>
    <row r="56" spans="1:17" s="132" customFormat="1" ht="12.75">
      <c r="A56" s="205" t="s">
        <v>468</v>
      </c>
      <c r="B56" s="205"/>
      <c r="C56" s="205"/>
      <c r="D56" s="205"/>
      <c r="E56" s="205"/>
      <c r="F56" s="123"/>
      <c r="G56" s="123"/>
      <c r="H56" s="123"/>
      <c r="I56" s="123"/>
      <c r="J56" s="206" t="s">
        <v>222</v>
      </c>
      <c r="K56" s="123"/>
      <c r="L56" s="123"/>
      <c r="M56" s="336" t="s">
        <v>469</v>
      </c>
      <c r="N56" s="336"/>
      <c r="O56" s="336"/>
      <c r="P56" s="336"/>
      <c r="Q56" s="336"/>
    </row>
    <row r="57" spans="1:17" s="132" customFormat="1" ht="12.75">
      <c r="A57" s="205" t="s">
        <v>514</v>
      </c>
      <c r="B57" s="205"/>
      <c r="C57" s="205"/>
      <c r="D57" s="205" t="s">
        <v>470</v>
      </c>
      <c r="E57" s="123"/>
      <c r="F57" s="123"/>
      <c r="G57" s="123"/>
      <c r="H57" s="123"/>
      <c r="I57" s="123"/>
      <c r="J57" s="123"/>
      <c r="K57" s="205"/>
      <c r="L57" s="123"/>
      <c r="M57" s="336" t="s">
        <v>587</v>
      </c>
      <c r="N57" s="336"/>
      <c r="O57" s="336"/>
      <c r="P57" s="336"/>
      <c r="Q57" s="336"/>
    </row>
    <row r="58" spans="1:17" s="132" customFormat="1" ht="12.75">
      <c r="A58" s="122"/>
      <c r="B58" s="122"/>
      <c r="C58" s="122"/>
      <c r="D58" s="122"/>
      <c r="E58" s="125"/>
      <c r="F58" s="122"/>
      <c r="G58" s="126"/>
      <c r="H58" s="122"/>
      <c r="I58" s="122"/>
      <c r="J58" s="122"/>
      <c r="K58" s="126"/>
      <c r="L58" s="122"/>
      <c r="M58" s="127"/>
      <c r="N58" s="122"/>
      <c r="O58" s="207"/>
      <c r="P58" s="122"/>
      <c r="Q58" s="122"/>
    </row>
    <row r="59" spans="1:17" s="132" customFormat="1" ht="12.75">
      <c r="A59" s="122"/>
      <c r="B59" s="122"/>
      <c r="C59" s="123" t="s">
        <v>471</v>
      </c>
      <c r="D59" s="122"/>
      <c r="E59" s="122"/>
      <c r="F59" s="125"/>
      <c r="G59" s="122"/>
      <c r="H59" s="122"/>
      <c r="I59" s="208"/>
      <c r="J59" s="208"/>
      <c r="K59" s="126"/>
      <c r="L59" s="122"/>
      <c r="M59" s="127"/>
      <c r="N59" s="122"/>
      <c r="O59" s="123"/>
      <c r="P59" s="122"/>
      <c r="Q59" s="122"/>
    </row>
    <row r="60" spans="1:17" s="132" customFormat="1" ht="12.75">
      <c r="A60" s="122"/>
      <c r="B60" s="122"/>
      <c r="C60" s="123" t="s">
        <v>472</v>
      </c>
      <c r="D60" s="123"/>
      <c r="E60" s="123"/>
      <c r="F60" s="123"/>
      <c r="G60" s="123"/>
      <c r="H60" s="122"/>
      <c r="I60" s="122"/>
      <c r="J60" s="122"/>
      <c r="K60" s="126"/>
      <c r="L60" s="122"/>
      <c r="M60" s="127"/>
      <c r="N60" s="122"/>
      <c r="O60" s="207"/>
      <c r="P60" s="122"/>
      <c r="Q60" s="122"/>
    </row>
    <row r="61" spans="1:17" s="132" customFormat="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2"/>
    </row>
    <row r="62" spans="1:17" s="132" customFormat="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2"/>
    </row>
    <row r="63" spans="1:17" s="132" customFormat="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2"/>
    </row>
    <row r="64" spans="1:17" s="132" customFormat="1" ht="16.5">
      <c r="A64" s="123"/>
      <c r="B64" s="255"/>
      <c r="C64"/>
      <c r="D64"/>
      <c r="E64"/>
      <c r="F64"/>
      <c r="G64"/>
      <c r="H64"/>
      <c r="I64"/>
      <c r="J64"/>
      <c r="K64"/>
      <c r="L64"/>
      <c r="M64" s="123"/>
      <c r="N64" s="123"/>
      <c r="O64" s="123"/>
      <c r="P64" s="123"/>
      <c r="Q64" s="122"/>
    </row>
  </sheetData>
  <sheetProtection/>
  <mergeCells count="21">
    <mergeCell ref="M57:Q57"/>
    <mergeCell ref="O10:O13"/>
    <mergeCell ref="P10:P14"/>
    <mergeCell ref="Q10:Q13"/>
    <mergeCell ref="M56:Q56"/>
    <mergeCell ref="N10:N14"/>
    <mergeCell ref="M10:M13"/>
    <mergeCell ref="L10:L14"/>
    <mergeCell ref="F10:F14"/>
    <mergeCell ref="J10:J14"/>
    <mergeCell ref="I10:I13"/>
    <mergeCell ref="E10:E13"/>
    <mergeCell ref="A14:C14"/>
    <mergeCell ref="A10:C10"/>
    <mergeCell ref="B11:B13"/>
    <mergeCell ref="C11:C13"/>
    <mergeCell ref="G10:G13"/>
    <mergeCell ref="A11:A13"/>
    <mergeCell ref="K10:K13"/>
    <mergeCell ref="H10:H14"/>
    <mergeCell ref="D10:D14"/>
  </mergeCells>
  <printOptions/>
  <pageMargins left="0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401" t="s">
        <v>44</v>
      </c>
      <c r="B8" s="401"/>
      <c r="C8" s="401"/>
      <c r="D8" s="401"/>
      <c r="E8" s="401"/>
      <c r="F8" s="401"/>
      <c r="G8" s="401"/>
      <c r="H8" s="401"/>
      <c r="I8" s="401"/>
    </row>
    <row r="9" spans="1:9" ht="12.75">
      <c r="A9" s="401" t="s">
        <v>43</v>
      </c>
      <c r="B9" s="401"/>
      <c r="C9" s="401"/>
      <c r="D9" s="401"/>
      <c r="E9" s="401"/>
      <c r="F9" s="401"/>
      <c r="G9" s="401"/>
      <c r="H9" s="401"/>
      <c r="I9" s="401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05" t="s">
        <v>0</v>
      </c>
      <c r="C11" s="406"/>
      <c r="D11" s="6" t="s">
        <v>124</v>
      </c>
      <c r="E11" s="6" t="s">
        <v>123</v>
      </c>
      <c r="F11" s="6" t="s">
        <v>125</v>
      </c>
      <c r="G11" s="106" t="s">
        <v>429</v>
      </c>
      <c r="H11" s="106" t="s">
        <v>133</v>
      </c>
      <c r="I11" s="6" t="s">
        <v>126</v>
      </c>
    </row>
    <row r="12" spans="2:9" ht="12.75">
      <c r="B12" s="403"/>
      <c r="C12" s="404"/>
      <c r="D12" s="1"/>
      <c r="E12" s="1"/>
      <c r="F12" s="1"/>
      <c r="G12" s="1"/>
      <c r="H12" s="1"/>
      <c r="I12" s="1"/>
    </row>
    <row r="13" spans="2:9" ht="12.75">
      <c r="B13" s="403"/>
      <c r="C13" s="404"/>
      <c r="D13" s="1"/>
      <c r="E13" s="1"/>
      <c r="F13" s="1"/>
      <c r="G13" s="1"/>
      <c r="H13" s="1"/>
      <c r="I13" s="1"/>
    </row>
    <row r="14" spans="2:9" ht="12.75">
      <c r="B14" s="403"/>
      <c r="C14" s="404"/>
      <c r="D14" s="1"/>
      <c r="E14" s="1"/>
      <c r="F14" s="1"/>
      <c r="G14" s="1"/>
      <c r="H14" s="1"/>
      <c r="I14" s="1"/>
    </row>
    <row r="15" spans="2:9" ht="12.75">
      <c r="B15" s="407" t="s">
        <v>132</v>
      </c>
      <c r="C15" s="408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05" t="s">
        <v>0</v>
      </c>
      <c r="C18" s="406"/>
      <c r="D18" s="405" t="s">
        <v>123</v>
      </c>
      <c r="E18" s="406"/>
      <c r="F18" s="405" t="s">
        <v>125</v>
      </c>
      <c r="G18" s="406"/>
      <c r="H18" s="106" t="s">
        <v>431</v>
      </c>
      <c r="I18" s="20" t="s">
        <v>133</v>
      </c>
    </row>
    <row r="19" spans="2:9" ht="12.75">
      <c r="B19" s="403"/>
      <c r="C19" s="404"/>
      <c r="D19" s="403"/>
      <c r="E19" s="404"/>
      <c r="F19" s="403"/>
      <c r="G19" s="404"/>
      <c r="H19" s="22"/>
      <c r="I19" s="21"/>
    </row>
    <row r="20" spans="2:9" ht="12.75">
      <c r="B20" s="403"/>
      <c r="C20" s="404"/>
      <c r="D20" s="403"/>
      <c r="E20" s="404"/>
      <c r="F20" s="403"/>
      <c r="G20" s="404"/>
      <c r="H20" s="22"/>
      <c r="I20" s="21"/>
    </row>
    <row r="22" spans="1:9" ht="45.75" customHeight="1">
      <c r="A22" s="4" t="s">
        <v>163</v>
      </c>
      <c r="D22" s="111"/>
      <c r="E22" s="402" t="s">
        <v>40</v>
      </c>
      <c r="F22" s="402"/>
      <c r="G22" s="111"/>
      <c r="H22" s="277" t="s">
        <v>369</v>
      </c>
      <c r="I22" s="278"/>
    </row>
    <row r="23" spans="1:13" ht="12.75">
      <c r="A23" s="4" t="s">
        <v>505</v>
      </c>
      <c r="B23" s="4"/>
      <c r="C23" s="4"/>
      <c r="D23" s="19"/>
      <c r="E23" s="19"/>
      <c r="F23" s="402" t="s">
        <v>41</v>
      </c>
      <c r="G23" s="402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4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401" t="s">
        <v>149</v>
      </c>
      <c r="C8" s="401"/>
      <c r="D8" s="401"/>
      <c r="E8" s="401"/>
      <c r="F8" s="401"/>
      <c r="G8" s="401"/>
    </row>
    <row r="9" spans="2:7" ht="13.5" customHeight="1">
      <c r="B9" s="288" t="s">
        <v>510</v>
      </c>
      <c r="C9" s="426"/>
      <c r="D9" s="426"/>
      <c r="E9" s="426"/>
      <c r="F9" s="426"/>
      <c r="G9" s="426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27" t="s">
        <v>59</v>
      </c>
      <c r="F19" s="427"/>
      <c r="G19" s="427"/>
    </row>
    <row r="20" spans="2:7" ht="12.75">
      <c r="B20" s="428" t="s">
        <v>434</v>
      </c>
      <c r="C20" s="429"/>
      <c r="D20" s="429"/>
      <c r="E20" s="429"/>
      <c r="F20" s="429"/>
      <c r="G20" s="430"/>
    </row>
    <row r="21" spans="2:7" ht="22.5">
      <c r="B21" s="6" t="s">
        <v>150</v>
      </c>
      <c r="C21" s="106" t="s">
        <v>158</v>
      </c>
      <c r="D21" s="431" t="s">
        <v>435</v>
      </c>
      <c r="E21" s="406"/>
      <c r="F21" s="106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32">
        <v>3</v>
      </c>
      <c r="E22" s="433"/>
      <c r="F22" s="16">
        <v>4</v>
      </c>
      <c r="G22" s="16">
        <v>5</v>
      </c>
    </row>
    <row r="23" spans="2:7" ht="12.75">
      <c r="B23" s="16">
        <v>1</v>
      </c>
      <c r="C23" s="2"/>
      <c r="D23" s="432"/>
      <c r="E23" s="433"/>
      <c r="F23" s="2"/>
      <c r="G23" s="2"/>
    </row>
    <row r="24" spans="2:7" ht="12.75">
      <c r="B24" s="16">
        <v>2</v>
      </c>
      <c r="C24" s="2"/>
      <c r="D24" s="432"/>
      <c r="E24" s="433"/>
      <c r="F24" s="2"/>
      <c r="G24" s="2"/>
    </row>
    <row r="25" spans="2:7" ht="12.75">
      <c r="B25" s="16">
        <v>3</v>
      </c>
      <c r="C25" s="2"/>
      <c r="D25" s="432"/>
      <c r="E25" s="433"/>
      <c r="F25" s="2"/>
      <c r="G25" s="2"/>
    </row>
    <row r="26" spans="2:7" ht="12.75">
      <c r="B26" s="16">
        <v>4</v>
      </c>
      <c r="C26" s="104" t="s">
        <v>437</v>
      </c>
      <c r="D26" s="432"/>
      <c r="E26" s="433"/>
      <c r="F26" s="2"/>
      <c r="G26" s="2"/>
    </row>
    <row r="27" spans="2:7" ht="12.75">
      <c r="B27" s="428" t="s">
        <v>438</v>
      </c>
      <c r="C27" s="429"/>
      <c r="D27" s="429"/>
      <c r="E27" s="429"/>
      <c r="F27" s="429"/>
      <c r="G27" s="430"/>
    </row>
    <row r="28" spans="2:7" ht="22.5">
      <c r="B28" s="6" t="s">
        <v>150</v>
      </c>
      <c r="C28" s="106" t="s">
        <v>158</v>
      </c>
      <c r="D28" s="405" t="s">
        <v>153</v>
      </c>
      <c r="E28" s="406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32">
        <v>3</v>
      </c>
      <c r="E29" s="433"/>
      <c r="F29" s="16">
        <v>4</v>
      </c>
      <c r="G29" s="16">
        <v>5</v>
      </c>
    </row>
    <row r="30" spans="2:7" ht="12.75">
      <c r="B30" s="16">
        <v>1</v>
      </c>
      <c r="C30" s="2"/>
      <c r="D30" s="432"/>
      <c r="E30" s="433"/>
      <c r="F30" s="2"/>
      <c r="G30" s="2"/>
    </row>
    <row r="31" spans="2:7" ht="12.75">
      <c r="B31" s="16">
        <v>2</v>
      </c>
      <c r="C31" s="2"/>
      <c r="D31" s="432"/>
      <c r="E31" s="433"/>
      <c r="F31" s="2"/>
      <c r="G31" s="2"/>
    </row>
    <row r="32" spans="2:7" ht="12.75">
      <c r="B32" s="16">
        <v>3</v>
      </c>
      <c r="C32" s="2"/>
      <c r="D32" s="432"/>
      <c r="E32" s="433"/>
      <c r="F32" s="2"/>
      <c r="G32" s="2"/>
    </row>
    <row r="33" spans="2:7" ht="12.75">
      <c r="B33" s="16">
        <v>4</v>
      </c>
      <c r="C33" s="2" t="s">
        <v>157</v>
      </c>
      <c r="D33" s="432"/>
      <c r="E33" s="433"/>
      <c r="F33" s="2"/>
      <c r="G33" s="2"/>
    </row>
    <row r="34" spans="2:7" ht="12.75">
      <c r="B34" s="428" t="s">
        <v>439</v>
      </c>
      <c r="C34" s="430"/>
      <c r="D34" s="403"/>
      <c r="E34" s="404"/>
      <c r="F34" s="1"/>
      <c r="G34" s="1"/>
    </row>
    <row r="36" spans="2:7" ht="12.75">
      <c r="B36" s="37" t="s">
        <v>440</v>
      </c>
      <c r="E36" s="427" t="s">
        <v>520</v>
      </c>
      <c r="F36" s="427"/>
      <c r="G36" s="427"/>
    </row>
    <row r="37" spans="2:8" ht="12.75">
      <c r="B37" s="410" t="s">
        <v>159</v>
      </c>
      <c r="C37" s="411"/>
      <c r="D37" s="412"/>
      <c r="E37" s="409" t="s">
        <v>160</v>
      </c>
      <c r="F37" s="409"/>
      <c r="G37" s="409" t="s">
        <v>161</v>
      </c>
      <c r="H37" s="409"/>
    </row>
    <row r="38" spans="2:8" ht="12.75">
      <c r="B38" s="422" t="s">
        <v>443</v>
      </c>
      <c r="C38" s="415"/>
      <c r="D38" s="416"/>
      <c r="E38" s="425">
        <f>764.06+325</f>
        <v>1089.06</v>
      </c>
      <c r="F38" s="425"/>
      <c r="G38" s="413" t="s">
        <v>445</v>
      </c>
      <c r="H38" s="414"/>
    </row>
    <row r="39" spans="2:8" ht="12.75">
      <c r="B39" s="413" t="s">
        <v>448</v>
      </c>
      <c r="C39" s="415"/>
      <c r="D39" s="416"/>
      <c r="E39" s="434">
        <v>250</v>
      </c>
      <c r="F39" s="435"/>
      <c r="G39" s="413" t="s">
        <v>446</v>
      </c>
      <c r="H39" s="414"/>
    </row>
    <row r="40" spans="2:8" ht="12.75">
      <c r="B40" s="413" t="s">
        <v>449</v>
      </c>
      <c r="C40" s="415"/>
      <c r="D40" s="416"/>
      <c r="E40" s="425">
        <v>4967.7</v>
      </c>
      <c r="F40" s="425"/>
      <c r="G40" s="413" t="s">
        <v>447</v>
      </c>
      <c r="H40" s="414"/>
    </row>
    <row r="41" spans="2:8" ht="12.75">
      <c r="B41" s="413" t="s">
        <v>493</v>
      </c>
      <c r="C41" s="417"/>
      <c r="D41" s="414"/>
      <c r="E41" s="434"/>
      <c r="F41" s="435"/>
      <c r="G41" s="413" t="s">
        <v>494</v>
      </c>
      <c r="H41" s="414"/>
    </row>
    <row r="42" spans="2:8" ht="12.75">
      <c r="B42" s="119" t="s">
        <v>495</v>
      </c>
      <c r="C42" s="120"/>
      <c r="D42" s="121"/>
      <c r="E42" s="434">
        <v>1521</v>
      </c>
      <c r="F42" s="435"/>
      <c r="G42" s="413" t="s">
        <v>496</v>
      </c>
      <c r="H42" s="414"/>
    </row>
    <row r="43" spans="2:8" ht="12.75">
      <c r="B43" s="422" t="s">
        <v>162</v>
      </c>
      <c r="C43" s="415"/>
      <c r="D43" s="416"/>
      <c r="E43" s="425">
        <f>E38+E39+E40+E42</f>
        <v>7827.76</v>
      </c>
      <c r="F43" s="425"/>
      <c r="G43" s="420"/>
      <c r="H43" s="420"/>
    </row>
    <row r="44" spans="2:8" ht="12.75">
      <c r="B44" s="403"/>
      <c r="C44" s="423"/>
      <c r="D44" s="404"/>
      <c r="E44" s="424"/>
      <c r="F44" s="424"/>
      <c r="G44" s="418"/>
      <c r="H44" s="419"/>
    </row>
    <row r="45" spans="7:8" ht="12.75">
      <c r="G45" s="5" t="s">
        <v>7</v>
      </c>
      <c r="H45" s="5"/>
    </row>
    <row r="46" spans="6:8" ht="12.75">
      <c r="F46" s="4"/>
      <c r="G46" s="112" t="s">
        <v>441</v>
      </c>
      <c r="H46" s="5"/>
    </row>
    <row r="47" spans="2:8" ht="12.75">
      <c r="B47" s="102" t="s">
        <v>163</v>
      </c>
      <c r="D47" s="421" t="s">
        <v>40</v>
      </c>
      <c r="E47" s="421"/>
      <c r="F47" s="117"/>
      <c r="G47" s="118"/>
      <c r="H47" s="118"/>
    </row>
    <row r="48" spans="2:8" ht="12.75">
      <c r="B48" s="4" t="s">
        <v>514</v>
      </c>
      <c r="C48" s="4"/>
      <c r="D48" s="116"/>
      <c r="E48" s="116"/>
      <c r="F48" s="116"/>
      <c r="G48" s="116"/>
      <c r="H48" s="116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B38:D38"/>
    <mergeCell ref="E42:F42"/>
    <mergeCell ref="E40:F40"/>
    <mergeCell ref="B34:C34"/>
    <mergeCell ref="E41:F41"/>
    <mergeCell ref="D34:E34"/>
    <mergeCell ref="E38:F38"/>
    <mergeCell ref="D30:E30"/>
    <mergeCell ref="D24:E24"/>
    <mergeCell ref="E39:F39"/>
    <mergeCell ref="D32:E32"/>
    <mergeCell ref="D29:E29"/>
    <mergeCell ref="D25:E25"/>
    <mergeCell ref="D26:E26"/>
    <mergeCell ref="E36:G36"/>
    <mergeCell ref="D28:E28"/>
    <mergeCell ref="D33:E33"/>
    <mergeCell ref="G42:H42"/>
    <mergeCell ref="B8:G8"/>
    <mergeCell ref="B9:G9"/>
    <mergeCell ref="E19:G19"/>
    <mergeCell ref="B20:G20"/>
    <mergeCell ref="D21:E21"/>
    <mergeCell ref="D22:E22"/>
    <mergeCell ref="D23:E23"/>
    <mergeCell ref="B27:G27"/>
    <mergeCell ref="D31:E31"/>
    <mergeCell ref="G44:H44"/>
    <mergeCell ref="G43:H43"/>
    <mergeCell ref="D47:E47"/>
    <mergeCell ref="B43:D43"/>
    <mergeCell ref="B44:D44"/>
    <mergeCell ref="E44:F44"/>
    <mergeCell ref="E43:F43"/>
    <mergeCell ref="G37:H37"/>
    <mergeCell ref="B37:D37"/>
    <mergeCell ref="G41:H41"/>
    <mergeCell ref="B39:D39"/>
    <mergeCell ref="E37:F37"/>
    <mergeCell ref="G39:H39"/>
    <mergeCell ref="B40:D40"/>
    <mergeCell ref="G38:H38"/>
    <mergeCell ref="B41:D41"/>
    <mergeCell ref="G40:H40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70">
      <selection activeCell="C84" sqref="C84"/>
    </sheetView>
  </sheetViews>
  <sheetFormatPr defaultColWidth="9.140625" defaultRowHeight="12.75"/>
  <cols>
    <col min="2" max="2" width="51.8515625" style="0" customWidth="1"/>
    <col min="4" max="4" width="13.28125" style="0" customWidth="1"/>
    <col min="5" max="5" width="14.00390625" style="0" customWidth="1"/>
    <col min="6" max="6" width="0.28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274" t="s">
        <v>165</v>
      </c>
      <c r="B7" s="274"/>
      <c r="C7" s="274"/>
      <c r="D7" s="274"/>
      <c r="E7" s="274"/>
    </row>
    <row r="8" spans="1:5" ht="14.25" customHeight="1">
      <c r="A8" s="275" t="s">
        <v>166</v>
      </c>
      <c r="B8" s="275"/>
      <c r="C8" s="275"/>
      <c r="D8" s="275"/>
      <c r="E8" s="275"/>
    </row>
    <row r="9" spans="1:5" ht="14.25" customHeight="1">
      <c r="A9" s="275" t="s">
        <v>512</v>
      </c>
      <c r="B9" s="275"/>
      <c r="C9" s="275"/>
      <c r="D9" s="275"/>
      <c r="E9" s="275"/>
    </row>
    <row r="10" ht="12.75">
      <c r="E10" s="4" t="s">
        <v>9</v>
      </c>
    </row>
    <row r="11" spans="1:5" ht="33.75">
      <c r="A11" s="106" t="s">
        <v>370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39624.78</v>
      </c>
      <c r="E14" s="29">
        <f>SUM(E15:E18)</f>
        <v>48799</v>
      </c>
    </row>
    <row r="15" spans="1:8" ht="12.75">
      <c r="A15" s="6">
        <v>700</v>
      </c>
      <c r="B15" s="2" t="s">
        <v>167</v>
      </c>
      <c r="C15" s="9" t="s">
        <v>61</v>
      </c>
      <c r="D15" s="40">
        <v>2657</v>
      </c>
      <c r="E15" s="40">
        <v>7577</v>
      </c>
      <c r="H15" s="36"/>
    </row>
    <row r="16" spans="1:5" ht="12.75">
      <c r="A16" s="6">
        <v>701</v>
      </c>
      <c r="B16" s="107" t="s">
        <v>371</v>
      </c>
      <c r="C16" s="9" t="s">
        <v>62</v>
      </c>
      <c r="D16" s="40">
        <v>36967.78</v>
      </c>
      <c r="E16" s="40">
        <v>41222</v>
      </c>
    </row>
    <row r="17" spans="1:5" ht="15.75" customHeight="1">
      <c r="A17" s="6">
        <v>702</v>
      </c>
      <c r="B17" s="107" t="s">
        <v>372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374</v>
      </c>
      <c r="C22" s="105" t="s">
        <v>68</v>
      </c>
      <c r="D22" s="40"/>
      <c r="E22" s="40"/>
    </row>
    <row r="23" spans="1:5" ht="12.75">
      <c r="A23" s="57">
        <v>73</v>
      </c>
      <c r="B23" s="26" t="s">
        <v>378</v>
      </c>
      <c r="C23" s="105" t="s">
        <v>69</v>
      </c>
      <c r="D23" s="40">
        <f>SUM(D24+D25+D26+D27+D28+D29+D30)</f>
        <v>26687</v>
      </c>
      <c r="E23" s="40">
        <f>SUM(E24:E30)</f>
        <v>25080</v>
      </c>
    </row>
    <row r="24" spans="1:8" ht="12.75">
      <c r="A24" s="6">
        <v>600</v>
      </c>
      <c r="B24" s="2" t="s">
        <v>171</v>
      </c>
      <c r="C24" s="105" t="s">
        <v>70</v>
      </c>
      <c r="D24" s="40">
        <v>13685</v>
      </c>
      <c r="E24" s="40">
        <v>11310</v>
      </c>
      <c r="H24" s="32"/>
    </row>
    <row r="25" spans="1:5" ht="12.75">
      <c r="A25" s="6">
        <v>601</v>
      </c>
      <c r="B25" s="2" t="s">
        <v>172</v>
      </c>
      <c r="C25" s="105" t="s">
        <v>71</v>
      </c>
      <c r="D25" s="40"/>
      <c r="E25" s="40">
        <v>215</v>
      </c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>
        <v>4965</v>
      </c>
      <c r="E27" s="40">
        <v>4975</v>
      </c>
    </row>
    <row r="28" spans="1:5" ht="12.75">
      <c r="A28" s="6">
        <v>605</v>
      </c>
      <c r="B28" s="53" t="s">
        <v>175</v>
      </c>
      <c r="C28" s="105" t="s">
        <v>74</v>
      </c>
      <c r="D28" s="40">
        <v>608</v>
      </c>
      <c r="E28" s="40">
        <v>869</v>
      </c>
    </row>
    <row r="29" spans="1:8" ht="12.75">
      <c r="A29" s="6">
        <v>607</v>
      </c>
      <c r="B29" s="53" t="s">
        <v>176</v>
      </c>
      <c r="C29" s="105" t="s">
        <v>75</v>
      </c>
      <c r="D29" s="40">
        <v>5110</v>
      </c>
      <c r="E29" s="40">
        <v>5100</v>
      </c>
      <c r="H29" s="32"/>
    </row>
    <row r="30" spans="1:5" ht="22.5">
      <c r="A30" s="6" t="s">
        <v>178</v>
      </c>
      <c r="B30" s="53" t="s">
        <v>177</v>
      </c>
      <c r="C30" s="105" t="s">
        <v>76</v>
      </c>
      <c r="D30" s="40">
        <f>250+375+1521+173</f>
        <v>2319</v>
      </c>
      <c r="E30" s="40">
        <v>2611</v>
      </c>
    </row>
    <row r="31" spans="1:5" ht="12.75">
      <c r="A31" s="6"/>
      <c r="B31" s="26" t="s">
        <v>375</v>
      </c>
      <c r="C31" s="105" t="s">
        <v>77</v>
      </c>
      <c r="D31" s="29">
        <f>SUM(D32+D33+D34)</f>
        <v>36931</v>
      </c>
      <c r="E31" s="29">
        <f>SUM(E32:E34)</f>
        <v>13083</v>
      </c>
    </row>
    <row r="32" spans="1:5" ht="12.75">
      <c r="A32" s="6">
        <v>610</v>
      </c>
      <c r="B32" s="2" t="s">
        <v>179</v>
      </c>
      <c r="C32" s="105" t="s">
        <v>78</v>
      </c>
      <c r="D32" s="29">
        <v>36931</v>
      </c>
      <c r="E32" s="29">
        <v>13083</v>
      </c>
    </row>
    <row r="33" spans="1:5" ht="12.75">
      <c r="A33" s="6">
        <v>611</v>
      </c>
      <c r="B33" s="104" t="s">
        <v>376</v>
      </c>
      <c r="C33" s="105" t="s">
        <v>79</v>
      </c>
      <c r="D33" s="29"/>
      <c r="E33" s="29"/>
    </row>
    <row r="34" spans="1:5" ht="12.75">
      <c r="A34" s="6">
        <v>619</v>
      </c>
      <c r="B34" s="104" t="s">
        <v>377</v>
      </c>
      <c r="C34" s="105" t="s">
        <v>80</v>
      </c>
      <c r="D34" s="29"/>
      <c r="E34" s="29"/>
    </row>
    <row r="35" spans="1:5" ht="22.5">
      <c r="A35" s="6"/>
      <c r="B35" s="44" t="s">
        <v>380</v>
      </c>
      <c r="C35" s="105" t="s">
        <v>81</v>
      </c>
      <c r="D35" s="29"/>
      <c r="E35" s="29">
        <f>E14-E23-E31</f>
        <v>10636</v>
      </c>
    </row>
    <row r="36" spans="1:5" ht="12.75">
      <c r="A36" s="6"/>
      <c r="B36" s="104" t="s">
        <v>381</v>
      </c>
      <c r="C36" s="105" t="s">
        <v>82</v>
      </c>
      <c r="D36" s="29">
        <f>D23+D31-D19-D14</f>
        <v>23993.22</v>
      </c>
      <c r="E36" s="29">
        <v>0</v>
      </c>
    </row>
    <row r="37" spans="1:5" ht="12.75">
      <c r="A37" s="6"/>
      <c r="B37" s="26" t="s">
        <v>382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383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/>
      <c r="E42" s="29"/>
    </row>
    <row r="43" spans="1:5" ht="24" customHeight="1">
      <c r="A43" s="6"/>
      <c r="B43" s="44" t="s">
        <v>384</v>
      </c>
      <c r="C43" s="105" t="s">
        <v>89</v>
      </c>
      <c r="D43" s="48">
        <f>SUM(D35+D37-D40)</f>
        <v>0</v>
      </c>
      <c r="E43" s="48">
        <f>E35</f>
        <v>10636</v>
      </c>
    </row>
    <row r="44" spans="1:5" ht="22.5">
      <c r="A44" s="6"/>
      <c r="B44" s="107" t="s">
        <v>385</v>
      </c>
      <c r="C44" s="105" t="s">
        <v>90</v>
      </c>
      <c r="D44" s="48">
        <f>D36</f>
        <v>23993.22</v>
      </c>
      <c r="E44" s="48">
        <f>E36-E37</f>
        <v>0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386</v>
      </c>
      <c r="C49" s="105" t="s">
        <v>200</v>
      </c>
      <c r="D49" s="29"/>
      <c r="E49" s="29">
        <f>E43</f>
        <v>10636</v>
      </c>
    </row>
    <row r="50" spans="1:5" ht="12.75">
      <c r="A50" s="6"/>
      <c r="B50" s="104" t="s">
        <v>387</v>
      </c>
      <c r="C50" s="105" t="s">
        <v>201</v>
      </c>
      <c r="D50" s="29">
        <f>D44</f>
        <v>23993.22</v>
      </c>
      <c r="E50" s="29">
        <f>E44</f>
        <v>0</v>
      </c>
    </row>
    <row r="51" spans="1:5" ht="22.5">
      <c r="A51" s="6"/>
      <c r="B51" s="44" t="s">
        <v>388</v>
      </c>
      <c r="C51" s="105" t="s">
        <v>202</v>
      </c>
      <c r="D51" s="29">
        <f>SUM(D52+D53+D54+D55+D56)</f>
        <v>31404</v>
      </c>
      <c r="E51" s="29">
        <f>SUM(E52:E56)</f>
        <v>78682</v>
      </c>
    </row>
    <row r="52" spans="1:5" ht="12.75">
      <c r="A52" s="6">
        <v>720</v>
      </c>
      <c r="B52" s="2" t="s">
        <v>189</v>
      </c>
      <c r="C52" s="105" t="s">
        <v>203</v>
      </c>
      <c r="D52" s="29">
        <v>31404</v>
      </c>
      <c r="E52" s="29">
        <v>78682</v>
      </c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5" t="s">
        <v>206</v>
      </c>
      <c r="D55" s="29"/>
      <c r="E55" s="29"/>
    </row>
    <row r="56" spans="1:5" ht="12.75">
      <c r="A56" s="6">
        <v>729</v>
      </c>
      <c r="B56" s="104" t="s">
        <v>390</v>
      </c>
      <c r="C56" s="105" t="s">
        <v>207</v>
      </c>
      <c r="D56" s="29"/>
      <c r="E56" s="29"/>
    </row>
    <row r="57" spans="1:5" ht="12.75">
      <c r="A57" s="6"/>
      <c r="B57" s="44" t="s">
        <v>391</v>
      </c>
      <c r="C57" s="105" t="s">
        <v>208</v>
      </c>
      <c r="D57" s="29">
        <f>SUM(D58+D59+D60+D61+D62)</f>
        <v>56732</v>
      </c>
      <c r="E57" s="29">
        <f>SUM(E58:E62)</f>
        <v>79869</v>
      </c>
    </row>
    <row r="58" spans="1:5" ht="12.75">
      <c r="A58" s="6">
        <v>620</v>
      </c>
      <c r="B58" s="55" t="s">
        <v>192</v>
      </c>
      <c r="C58" s="105" t="s">
        <v>209</v>
      </c>
      <c r="D58" s="29">
        <v>56732</v>
      </c>
      <c r="E58" s="29">
        <v>79869</v>
      </c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392</v>
      </c>
      <c r="C60" s="105" t="s">
        <v>211</v>
      </c>
      <c r="D60" s="29"/>
      <c r="E60" s="29"/>
    </row>
    <row r="61" spans="1:5" ht="12.75">
      <c r="A61" s="6">
        <v>623</v>
      </c>
      <c r="B61" s="55" t="s">
        <v>393</v>
      </c>
      <c r="C61" s="105" t="s">
        <v>212</v>
      </c>
      <c r="D61" s="29"/>
      <c r="E61" s="29"/>
    </row>
    <row r="62" spans="1:5" ht="12.75">
      <c r="A62" s="6">
        <v>629</v>
      </c>
      <c r="B62" s="55" t="s">
        <v>394</v>
      </c>
      <c r="C62" s="105" t="s">
        <v>213</v>
      </c>
      <c r="D62" s="29"/>
      <c r="E62" s="29"/>
    </row>
    <row r="63" spans="1:5" ht="22.5">
      <c r="A63" s="58"/>
      <c r="B63" s="44" t="s">
        <v>395</v>
      </c>
      <c r="C63" s="105" t="s">
        <v>214</v>
      </c>
      <c r="D63" s="29"/>
      <c r="E63" s="29"/>
    </row>
    <row r="64" spans="1:5" ht="12.75">
      <c r="A64" s="6"/>
      <c r="B64" s="55" t="s">
        <v>396</v>
      </c>
      <c r="C64" s="105" t="s">
        <v>215</v>
      </c>
      <c r="D64" s="29">
        <f>D57-D51</f>
        <v>25328</v>
      </c>
      <c r="E64" s="29">
        <f>E57-E51</f>
        <v>1187</v>
      </c>
    </row>
    <row r="65" spans="1:5" ht="33.75">
      <c r="A65" s="6"/>
      <c r="B65" s="44" t="s">
        <v>397</v>
      </c>
      <c r="C65" s="105" t="s">
        <v>216</v>
      </c>
      <c r="D65" s="29"/>
      <c r="E65" s="29">
        <f>E49-E64</f>
        <v>9449</v>
      </c>
    </row>
    <row r="66" spans="1:5" ht="12.75">
      <c r="A66" s="6"/>
      <c r="B66" s="55" t="s">
        <v>398</v>
      </c>
      <c r="C66" s="105" t="s">
        <v>217</v>
      </c>
      <c r="D66" s="29">
        <f>D50+D64</f>
        <v>49321.22</v>
      </c>
      <c r="E66" s="29"/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>
        <f>E65/'bilans stanja'!F78</f>
        <v>0.003708061118453893</v>
      </c>
    </row>
    <row r="68" spans="1:5" ht="12.75">
      <c r="A68" s="58"/>
      <c r="B68" s="55" t="s">
        <v>195</v>
      </c>
      <c r="C68" s="105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76" t="s">
        <v>164</v>
      </c>
      <c r="C70" s="276"/>
      <c r="D70" s="278" t="s">
        <v>638</v>
      </c>
      <c r="E70" s="278"/>
      <c r="F70" s="4"/>
      <c r="G70" s="4"/>
      <c r="H70" s="4"/>
      <c r="I70" s="4"/>
      <c r="J70" s="4"/>
    </row>
    <row r="71" spans="1:10" ht="12.75">
      <c r="A71" s="4" t="s">
        <v>513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4" t="s">
        <v>11</v>
      </c>
      <c r="B8" s="274"/>
      <c r="C8" s="274"/>
      <c r="D8" s="274"/>
      <c r="E8" s="274"/>
    </row>
    <row r="9" spans="1:5" ht="12.75">
      <c r="A9" s="274" t="s">
        <v>519</v>
      </c>
      <c r="B9" s="274"/>
      <c r="C9" s="274"/>
      <c r="D9" s="274"/>
      <c r="E9" s="274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-38090</v>
      </c>
      <c r="E13" s="39">
        <f>SUM(E14:E17)</f>
        <v>-16707</v>
      </c>
    </row>
    <row r="14" spans="1:5" ht="12.75">
      <c r="A14" s="7">
        <v>2</v>
      </c>
      <c r="B14" s="2" t="s">
        <v>10</v>
      </c>
      <c r="C14" s="7">
        <v>302</v>
      </c>
      <c r="D14" s="29">
        <v>-23993</v>
      </c>
      <c r="E14" s="29">
        <v>10636</v>
      </c>
    </row>
    <row r="15" spans="1:7" ht="12.75">
      <c r="A15" s="7">
        <v>3</v>
      </c>
      <c r="B15" s="2" t="s">
        <v>92</v>
      </c>
      <c r="C15" s="7">
        <v>303</v>
      </c>
      <c r="D15" s="29">
        <v>-20868</v>
      </c>
      <c r="E15" s="29">
        <v>-1411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6771</v>
      </c>
      <c r="E16" s="29">
        <v>-25932</v>
      </c>
    </row>
    <row r="17" spans="1:5" ht="12.75">
      <c r="A17" s="7">
        <v>5</v>
      </c>
      <c r="B17" s="109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38" t="s">
        <v>499</v>
      </c>
      <c r="C22" s="7"/>
      <c r="D22" s="29"/>
      <c r="E22" s="29"/>
    </row>
    <row r="23" spans="1:5" ht="15.75" customHeight="1">
      <c r="A23" s="7"/>
      <c r="B23" s="239" t="s">
        <v>500</v>
      </c>
      <c r="C23" s="7"/>
      <c r="D23" s="29"/>
      <c r="E23" s="29"/>
    </row>
    <row r="24" spans="1:5" ht="15" customHeight="1">
      <c r="A24" s="7"/>
      <c r="B24" s="239" t="s">
        <v>501</v>
      </c>
      <c r="C24" s="7"/>
      <c r="D24" s="29"/>
      <c r="E24" s="29"/>
    </row>
    <row r="25" spans="1:5" ht="12.75">
      <c r="A25" s="7">
        <v>10</v>
      </c>
      <c r="B25" s="104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-38090</v>
      </c>
      <c r="E26" s="29">
        <f>E13+E20-E21</f>
        <v>-16707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1681351</v>
      </c>
      <c r="E28" s="29">
        <v>1753886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1643261</v>
      </c>
      <c r="E29" s="29">
        <v>1737179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76" t="s">
        <v>164</v>
      </c>
      <c r="C37" s="276"/>
      <c r="D37" s="278" t="s">
        <v>638</v>
      </c>
      <c r="E37" s="278"/>
      <c r="F37" s="4"/>
      <c r="G37" s="4"/>
      <c r="H37" s="4"/>
      <c r="I37" s="4"/>
      <c r="J37" s="4"/>
    </row>
    <row r="38" spans="1:10" ht="12.75">
      <c r="A38" s="4" t="s">
        <v>514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G40" sqref="G40:G41"/>
    </sheetView>
  </sheetViews>
  <sheetFormatPr defaultColWidth="9.140625" defaultRowHeight="12.75"/>
  <cols>
    <col min="1" max="1" width="0.9921875" style="0" customWidth="1"/>
    <col min="2" max="2" width="50.140625" style="0" customWidth="1"/>
    <col min="3" max="3" width="8.421875" style="0" customWidth="1"/>
    <col min="4" max="4" width="14.7109375" style="0" customWidth="1"/>
    <col min="5" max="5" width="14.42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3"/>
    </row>
    <row r="8" spans="1:5" ht="12.75">
      <c r="A8" s="274" t="s">
        <v>13</v>
      </c>
      <c r="B8" s="274"/>
      <c r="C8" s="274"/>
      <c r="D8" s="274"/>
      <c r="E8" s="274"/>
    </row>
    <row r="9" spans="1:5" ht="12.75">
      <c r="A9" s="275" t="s">
        <v>405</v>
      </c>
      <c r="B9" s="275"/>
      <c r="C9" s="275"/>
      <c r="D9" s="275"/>
      <c r="E9" s="275"/>
    </row>
    <row r="10" spans="1:5" ht="12.75">
      <c r="A10" s="282" t="s">
        <v>515</v>
      </c>
      <c r="B10" s="283"/>
      <c r="C10" s="283"/>
      <c r="D10" s="283"/>
      <c r="E10" s="283"/>
    </row>
    <row r="11" ht="12.75">
      <c r="E11" s="4"/>
    </row>
    <row r="12" spans="1:5" ht="12.75" customHeight="1">
      <c r="A12" s="281"/>
      <c r="B12" s="280" t="s">
        <v>103</v>
      </c>
      <c r="C12" s="286" t="s">
        <v>1</v>
      </c>
      <c r="D12" s="284" t="s">
        <v>104</v>
      </c>
      <c r="E12" s="285"/>
    </row>
    <row r="13" spans="1:5" ht="22.5">
      <c r="A13" s="281"/>
      <c r="B13" s="280"/>
      <c r="C13" s="287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77169</v>
      </c>
      <c r="E15" s="39">
        <f>SUM(E16:E20)</f>
        <v>160189</v>
      </c>
    </row>
    <row r="16" spans="1:5" ht="12.75">
      <c r="A16" s="60"/>
      <c r="B16" s="3" t="s">
        <v>14</v>
      </c>
      <c r="C16" s="7">
        <v>402</v>
      </c>
      <c r="D16" s="63">
        <v>250</v>
      </c>
      <c r="E16" s="63">
        <v>75427</v>
      </c>
    </row>
    <row r="17" spans="1:5" ht="12.75">
      <c r="A17" s="60"/>
      <c r="B17" s="3" t="s">
        <v>406</v>
      </c>
      <c r="C17" s="7">
        <v>403</v>
      </c>
      <c r="D17" s="49">
        <v>3057</v>
      </c>
      <c r="E17" s="49">
        <v>4796</v>
      </c>
    </row>
    <row r="18" spans="1:5" ht="12.75">
      <c r="A18" s="60"/>
      <c r="B18" s="3" t="s">
        <v>15</v>
      </c>
      <c r="C18" s="7">
        <v>404</v>
      </c>
      <c r="D18" s="49">
        <v>31576</v>
      </c>
      <c r="E18" s="49">
        <v>14673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42286</v>
      </c>
      <c r="E20" s="49">
        <v>65293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13591</v>
      </c>
      <c r="E21" s="74">
        <f>SUM(E22:E32)</f>
        <v>116799</v>
      </c>
    </row>
    <row r="22" spans="1:5" ht="12.75">
      <c r="A22" s="60"/>
      <c r="B22" s="3" t="s">
        <v>18</v>
      </c>
      <c r="C22" s="7">
        <v>408</v>
      </c>
      <c r="D22" s="49"/>
      <c r="E22" s="49">
        <v>96034</v>
      </c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>
        <v>414</v>
      </c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764</v>
      </c>
      <c r="E29" s="49">
        <v>1024</v>
      </c>
    </row>
    <row r="30" spans="1:5" ht="12.75">
      <c r="A30" s="60"/>
      <c r="B30" s="3" t="s">
        <v>26</v>
      </c>
      <c r="C30" s="62">
        <v>416</v>
      </c>
      <c r="D30" s="49">
        <f>2547+173+4968-1521</f>
        <v>6167</v>
      </c>
      <c r="E30" s="49">
        <v>6970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5139</v>
      </c>
      <c r="E32" s="49">
        <v>10836</v>
      </c>
    </row>
    <row r="33" spans="1:5" ht="13.5" customHeight="1">
      <c r="A33" s="60"/>
      <c r="B33" s="75" t="s">
        <v>409</v>
      </c>
      <c r="C33" s="73">
        <v>419</v>
      </c>
      <c r="D33" s="74">
        <f>D15-D21</f>
        <v>63578</v>
      </c>
      <c r="E33" s="74">
        <f>E15-E21</f>
        <v>43390</v>
      </c>
    </row>
    <row r="34" spans="1:5" ht="12.75">
      <c r="A34" s="60"/>
      <c r="B34" s="115" t="s">
        <v>410</v>
      </c>
      <c r="C34" s="73">
        <v>420</v>
      </c>
      <c r="D34" s="74"/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40" t="s">
        <v>502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40" t="s">
        <v>503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77169</v>
      </c>
      <c r="E47" s="63">
        <f>E15+E35</f>
        <v>160189</v>
      </c>
    </row>
    <row r="48" spans="1:5" ht="12.75">
      <c r="A48" s="60"/>
      <c r="B48" s="44" t="s">
        <v>31</v>
      </c>
      <c r="C48" s="7">
        <v>432</v>
      </c>
      <c r="D48" s="63">
        <f>SUM(D21)</f>
        <v>13591</v>
      </c>
      <c r="E48" s="63">
        <f>E21+E39</f>
        <v>116799</v>
      </c>
    </row>
    <row r="49" spans="1:5" ht="12.75">
      <c r="A49" s="60"/>
      <c r="B49" s="44" t="s">
        <v>32</v>
      </c>
      <c r="C49" s="7">
        <v>433</v>
      </c>
      <c r="D49" s="63">
        <f>D47-D48</f>
        <v>63578</v>
      </c>
      <c r="E49" s="63">
        <f>E47-E48</f>
        <v>43390</v>
      </c>
    </row>
    <row r="50" spans="1:5" ht="12.75">
      <c r="A50" s="60"/>
      <c r="B50" s="44" t="s">
        <v>33</v>
      </c>
      <c r="C50" s="62">
        <v>434</v>
      </c>
      <c r="D50" s="63"/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31750</v>
      </c>
      <c r="E51" s="63">
        <v>42584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D49+D51</f>
        <v>95328</v>
      </c>
      <c r="E54" s="29">
        <f>SUM(E51+E49-E50+E52-E53)</f>
        <v>85974</v>
      </c>
      <c r="H54" s="32"/>
    </row>
    <row r="55" spans="2:7" ht="12.75">
      <c r="B55" s="4"/>
      <c r="G55" s="32"/>
    </row>
    <row r="56" spans="1:9" ht="33.75" customHeight="1">
      <c r="A56" s="4"/>
      <c r="B56" s="279" t="s">
        <v>221</v>
      </c>
      <c r="C56" s="279"/>
      <c r="D56" s="278" t="s">
        <v>637</v>
      </c>
      <c r="E56" s="278"/>
      <c r="F56" s="4"/>
      <c r="G56" s="4"/>
      <c r="H56" s="4"/>
      <c r="I56" s="4"/>
    </row>
    <row r="57" spans="1:9" ht="12.75">
      <c r="A57" s="4"/>
      <c r="B57" s="4" t="s">
        <v>514</v>
      </c>
      <c r="C57" s="102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  <row r="62" ht="12.75">
      <c r="D62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31496062992125984" right="0.31496062992125984" top="0.15748031496062992" bottom="0.15748031496062992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4" t="s">
        <v>420</v>
      </c>
      <c r="B8" s="274"/>
      <c r="C8" s="274"/>
      <c r="D8" s="274"/>
      <c r="E8" s="274"/>
    </row>
    <row r="9" spans="1:5" ht="12.75">
      <c r="A9" s="274" t="s">
        <v>517</v>
      </c>
      <c r="B9" s="274"/>
      <c r="C9" s="274"/>
      <c r="D9" s="274"/>
      <c r="E9" s="274"/>
    </row>
    <row r="10" spans="2:4" ht="12.75">
      <c r="B10" s="288"/>
      <c r="C10" s="288"/>
      <c r="D10" s="288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1681351</v>
      </c>
      <c r="E15" s="29">
        <v>1753886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0.6598108021561616</v>
      </c>
      <c r="E17" s="24">
        <f>E15/E16</f>
        <v>0.6882756358133796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1643261</v>
      </c>
      <c r="E19" s="29">
        <v>1737179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0.6448631835719825</v>
      </c>
      <c r="E21" s="24">
        <f>E19/E20</f>
        <v>0.6817193253989433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0.02</v>
      </c>
      <c r="E23" s="24">
        <v>0.02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0.01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0.6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76" t="s">
        <v>164</v>
      </c>
      <c r="C28" s="276"/>
      <c r="D28" s="278" t="s">
        <v>637</v>
      </c>
      <c r="E28" s="278"/>
      <c r="F28" s="4"/>
      <c r="G28" s="4"/>
      <c r="H28" s="4"/>
      <c r="I28" s="4"/>
      <c r="J28" s="4"/>
    </row>
    <row r="29" spans="1:10" ht="12.75">
      <c r="A29" s="4" t="s">
        <v>516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88"/>
      <c r="E49" s="28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28125" style="0" customWidth="1"/>
    <col min="2" max="2" width="36.28125" style="0" customWidth="1"/>
    <col min="3" max="3" width="19.28125" style="0" customWidth="1"/>
    <col min="4" max="4" width="20.00390625" style="0" customWidth="1"/>
    <col min="5" max="5" width="0.7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74" t="s">
        <v>42</v>
      </c>
      <c r="B8" s="274"/>
      <c r="C8" s="274"/>
      <c r="D8" s="274"/>
      <c r="E8" s="18"/>
      <c r="F8" s="18"/>
      <c r="G8" s="18"/>
    </row>
    <row r="9" spans="1:7" ht="12.75">
      <c r="A9" s="103" t="s">
        <v>421</v>
      </c>
      <c r="B9" s="103"/>
      <c r="C9" s="103"/>
      <c r="D9" s="103"/>
      <c r="E9" s="18"/>
      <c r="F9" s="18"/>
      <c r="G9" s="18"/>
    </row>
    <row r="10" spans="1:4" ht="12.75">
      <c r="A10" s="289" t="s">
        <v>510</v>
      </c>
      <c r="B10" s="289"/>
      <c r="C10" s="289"/>
      <c r="D10" s="289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375536</v>
      </c>
      <c r="D14" s="30">
        <f>(C14/C20)*100</f>
        <v>22.338600494435813</v>
      </c>
    </row>
    <row r="15" spans="1:4" ht="12.75">
      <c r="A15" s="8">
        <v>2</v>
      </c>
      <c r="B15" s="2" t="s">
        <v>130</v>
      </c>
      <c r="C15" s="29">
        <v>837755</v>
      </c>
      <c r="D15" s="30">
        <f>C15*100/C20</f>
        <v>49.83350266609879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21.414448090188138</v>
      </c>
    </row>
    <row r="18" spans="1:4" ht="12.75">
      <c r="A18" s="8">
        <v>5</v>
      </c>
      <c r="B18" s="2" t="s">
        <v>131</v>
      </c>
      <c r="C18" s="31">
        <v>95328</v>
      </c>
      <c r="D18" s="30">
        <f>C18*100/C20</f>
        <v>5.670545854281819</v>
      </c>
    </row>
    <row r="19" spans="1:4" ht="12.75">
      <c r="A19" s="8">
        <v>6</v>
      </c>
      <c r="B19" s="104" t="s">
        <v>422</v>
      </c>
      <c r="C19" s="31">
        <v>12489</v>
      </c>
      <c r="D19" s="30">
        <f>C19*100/C20</f>
        <v>0.7429028949954435</v>
      </c>
    </row>
    <row r="20" spans="1:4" ht="12.75">
      <c r="A20" s="1"/>
      <c r="B20" s="2" t="s">
        <v>128</v>
      </c>
      <c r="C20" s="31">
        <f>SUM(C14+C15+C16+C17+C18+C19)</f>
        <v>1681108</v>
      </c>
      <c r="D20" s="30">
        <f>SUM(D14:D19)</f>
        <v>100</v>
      </c>
    </row>
    <row r="22" ht="12.75">
      <c r="B22" s="4"/>
    </row>
    <row r="23" spans="1:10" ht="34.5" customHeight="1">
      <c r="A23" s="4" t="s">
        <v>163</v>
      </c>
      <c r="B23" s="276" t="s">
        <v>223</v>
      </c>
      <c r="C23" s="276"/>
      <c r="D23" s="278" t="s">
        <v>637</v>
      </c>
      <c r="E23" s="278"/>
      <c r="F23" s="4"/>
      <c r="G23" s="4"/>
      <c r="H23" s="4"/>
      <c r="I23" s="4"/>
      <c r="J23" s="4"/>
    </row>
    <row r="24" spans="1:10" ht="12.75">
      <c r="A24" s="4" t="s">
        <v>518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8">
      <selection activeCell="G70" sqref="G70:H70"/>
    </sheetView>
  </sheetViews>
  <sheetFormatPr defaultColWidth="9.140625" defaultRowHeight="12.75"/>
  <cols>
    <col min="4" max="4" width="18.71093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89" t="s">
        <v>45</v>
      </c>
      <c r="B9" s="289"/>
      <c r="C9" s="289"/>
      <c r="D9" s="289"/>
      <c r="E9" s="289"/>
      <c r="F9" s="289"/>
      <c r="G9" s="289"/>
      <c r="H9" s="289"/>
    </row>
    <row r="10" spans="1:8" ht="12.75">
      <c r="A10" s="289" t="s">
        <v>510</v>
      </c>
      <c r="B10" s="289"/>
      <c r="C10" s="289"/>
      <c r="D10" s="289"/>
      <c r="E10" s="289"/>
      <c r="F10" s="289"/>
      <c r="G10" s="289"/>
      <c r="H10" s="289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05" t="s">
        <v>46</v>
      </c>
      <c r="C13" s="306"/>
      <c r="D13" s="307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08">
        <v>2</v>
      </c>
      <c r="C14" s="309"/>
      <c r="D14" s="310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93" t="s">
        <v>48</v>
      </c>
      <c r="C15" s="294"/>
      <c r="D15" s="295"/>
      <c r="E15" s="80"/>
      <c r="F15" s="82"/>
      <c r="G15" s="83"/>
      <c r="H15" s="82"/>
    </row>
    <row r="16" spans="1:8" ht="12.75">
      <c r="A16" s="80"/>
      <c r="B16" s="314" t="s">
        <v>327</v>
      </c>
      <c r="C16" s="315"/>
      <c r="D16" s="316"/>
      <c r="E16" s="33"/>
      <c r="F16" s="34"/>
      <c r="G16" s="35"/>
      <c r="H16" s="34"/>
    </row>
    <row r="17" spans="1:8" ht="12.75">
      <c r="A17" s="82"/>
      <c r="B17" s="317" t="s">
        <v>38</v>
      </c>
      <c r="C17" s="318"/>
      <c r="D17" s="319"/>
      <c r="E17" s="34"/>
      <c r="F17" s="34"/>
      <c r="G17" s="35"/>
      <c r="H17" s="34"/>
    </row>
    <row r="18" spans="1:8" ht="12.75">
      <c r="A18" s="82"/>
      <c r="B18" s="311"/>
      <c r="C18" s="312"/>
      <c r="D18" s="313"/>
      <c r="E18" s="35"/>
      <c r="F18" s="35"/>
      <c r="G18" s="35"/>
      <c r="H18" s="34">
        <f>G18-F18</f>
        <v>0</v>
      </c>
    </row>
    <row r="19" spans="1:8" ht="12.75">
      <c r="A19" s="84"/>
      <c r="B19" s="296"/>
      <c r="C19" s="297"/>
      <c r="D19" s="298"/>
      <c r="E19" s="88"/>
      <c r="F19" s="90"/>
      <c r="G19" s="90"/>
      <c r="H19" s="34">
        <f>G19-F19</f>
        <v>0</v>
      </c>
    </row>
    <row r="20" spans="1:8" ht="12.75" customHeight="1">
      <c r="A20" s="80"/>
      <c r="B20" s="290" t="s">
        <v>39</v>
      </c>
      <c r="C20" s="291"/>
      <c r="D20" s="292"/>
      <c r="E20" s="85"/>
      <c r="F20" s="80"/>
      <c r="G20" s="81"/>
      <c r="H20" s="80"/>
    </row>
    <row r="21" spans="1:8" ht="12.75">
      <c r="A21" s="80"/>
      <c r="B21" s="290" t="s">
        <v>49</v>
      </c>
      <c r="C21" s="291"/>
      <c r="D21" s="292"/>
      <c r="E21" s="80"/>
      <c r="F21" s="80"/>
      <c r="G21" s="81"/>
      <c r="H21" s="80"/>
    </row>
    <row r="22" spans="1:8" ht="12.75" customHeight="1">
      <c r="A22" s="80"/>
      <c r="B22" s="293" t="s">
        <v>50</v>
      </c>
      <c r="C22" s="294"/>
      <c r="D22" s="295"/>
      <c r="E22" s="80"/>
      <c r="F22" s="80"/>
      <c r="G22" s="81"/>
      <c r="H22" s="80"/>
    </row>
    <row r="23" spans="1:8" ht="12.75">
      <c r="A23" s="80"/>
      <c r="B23" s="290" t="s">
        <v>38</v>
      </c>
      <c r="C23" s="291"/>
      <c r="D23" s="292"/>
      <c r="E23" s="80"/>
      <c r="F23" s="80"/>
      <c r="G23" s="81"/>
      <c r="H23" s="80"/>
    </row>
    <row r="24" spans="1:8" ht="12.75">
      <c r="A24" s="80"/>
      <c r="B24" s="290" t="s">
        <v>39</v>
      </c>
      <c r="C24" s="291"/>
      <c r="D24" s="292"/>
      <c r="E24" s="80"/>
      <c r="F24" s="80"/>
      <c r="G24" s="81"/>
      <c r="H24" s="80"/>
    </row>
    <row r="25" spans="1:8" ht="12.75">
      <c r="A25" s="80"/>
      <c r="B25" s="290" t="s">
        <v>49</v>
      </c>
      <c r="C25" s="291"/>
      <c r="D25" s="292"/>
      <c r="E25" s="80"/>
      <c r="F25" s="80"/>
      <c r="G25" s="81"/>
      <c r="H25" s="80"/>
    </row>
    <row r="26" spans="1:8" ht="21.75" customHeight="1">
      <c r="A26" s="80"/>
      <c r="B26" s="302" t="s">
        <v>51</v>
      </c>
      <c r="C26" s="303"/>
      <c r="D26" s="304"/>
      <c r="E26" s="80"/>
      <c r="F26" s="80"/>
      <c r="G26" s="81"/>
      <c r="H26" s="80"/>
    </row>
    <row r="27" spans="1:8" ht="21.75" customHeight="1">
      <c r="A27" s="80"/>
      <c r="B27" s="302" t="s">
        <v>138</v>
      </c>
      <c r="C27" s="303"/>
      <c r="D27" s="304"/>
      <c r="E27" s="80"/>
      <c r="F27" s="80"/>
      <c r="G27" s="81"/>
      <c r="H27" s="80"/>
    </row>
    <row r="28" spans="1:8" ht="12.75" customHeight="1">
      <c r="A28" s="80"/>
      <c r="B28" s="290" t="s">
        <v>121</v>
      </c>
      <c r="C28" s="291"/>
      <c r="D28" s="292"/>
      <c r="E28" s="80"/>
      <c r="F28" s="80"/>
      <c r="G28" s="81"/>
      <c r="H28" s="80"/>
    </row>
    <row r="29" spans="1:8" ht="33.75" customHeight="1">
      <c r="A29" s="80"/>
      <c r="B29" s="299" t="s">
        <v>139</v>
      </c>
      <c r="C29" s="300"/>
      <c r="D29" s="301"/>
      <c r="E29" s="80"/>
      <c r="F29" s="80"/>
      <c r="G29" s="81"/>
      <c r="H29" s="80"/>
    </row>
    <row r="30" spans="1:8" ht="21.75" customHeight="1">
      <c r="A30" s="80"/>
      <c r="B30" s="299" t="s">
        <v>140</v>
      </c>
      <c r="C30" s="300"/>
      <c r="D30" s="301"/>
      <c r="E30" s="80"/>
      <c r="F30" s="80"/>
      <c r="G30" s="81"/>
      <c r="H30" s="80"/>
    </row>
    <row r="31" spans="1:8" ht="12.75" customHeight="1">
      <c r="A31" s="80"/>
      <c r="B31" s="290" t="s">
        <v>141</v>
      </c>
      <c r="C31" s="291"/>
      <c r="D31" s="292"/>
      <c r="E31" s="80"/>
      <c r="F31" s="80"/>
      <c r="G31" s="81"/>
      <c r="H31" s="80"/>
    </row>
    <row r="32" spans="1:8" ht="12.75" customHeight="1">
      <c r="A32" s="80"/>
      <c r="B32" s="290" t="s">
        <v>142</v>
      </c>
      <c r="C32" s="291"/>
      <c r="D32" s="292"/>
      <c r="E32" s="80"/>
      <c r="F32" s="80"/>
      <c r="G32" s="81"/>
      <c r="H32" s="80"/>
    </row>
    <row r="33" spans="1:8" ht="22.5" customHeight="1">
      <c r="A33" s="80"/>
      <c r="B33" s="302" t="s">
        <v>143</v>
      </c>
      <c r="C33" s="303"/>
      <c r="D33" s="304"/>
      <c r="E33" s="80"/>
      <c r="F33" s="80"/>
      <c r="G33" s="81"/>
      <c r="H33" s="80"/>
    </row>
    <row r="34" spans="1:8" ht="24.75" customHeight="1">
      <c r="A34" s="80"/>
      <c r="B34" s="299" t="s">
        <v>144</v>
      </c>
      <c r="C34" s="300"/>
      <c r="D34" s="301"/>
      <c r="E34" s="80"/>
      <c r="F34" s="80"/>
      <c r="G34" s="81"/>
      <c r="H34" s="80"/>
    </row>
    <row r="35" spans="1:8" ht="22.5" customHeight="1">
      <c r="A35" s="80"/>
      <c r="B35" s="299" t="s">
        <v>145</v>
      </c>
      <c r="C35" s="300"/>
      <c r="D35" s="301"/>
      <c r="E35" s="80"/>
      <c r="F35" s="80"/>
      <c r="G35" s="81"/>
      <c r="H35" s="80"/>
    </row>
    <row r="36" spans="1:8" ht="12.75" customHeight="1">
      <c r="A36" s="80"/>
      <c r="B36" s="299" t="s">
        <v>146</v>
      </c>
      <c r="C36" s="300"/>
      <c r="D36" s="301"/>
      <c r="E36" s="80"/>
      <c r="F36" s="82"/>
      <c r="G36" s="83"/>
      <c r="H36" s="82"/>
    </row>
    <row r="37" spans="1:8" ht="12.75" customHeight="1">
      <c r="A37" s="80"/>
      <c r="B37" s="299"/>
      <c r="C37" s="320"/>
      <c r="D37" s="321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299"/>
      <c r="C38" s="320"/>
      <c r="D38" s="321"/>
      <c r="E38" s="80"/>
      <c r="F38" s="82"/>
      <c r="G38" s="83"/>
      <c r="H38" s="82">
        <f t="shared" si="0"/>
        <v>0</v>
      </c>
    </row>
    <row r="39" spans="1:8" ht="24" customHeight="1">
      <c r="A39" s="80"/>
      <c r="B39" s="299"/>
      <c r="C39" s="320"/>
      <c r="D39" s="321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299"/>
      <c r="C40" s="320"/>
      <c r="D40" s="321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299"/>
      <c r="C41" s="320"/>
      <c r="D41" s="321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299"/>
      <c r="C42" s="320"/>
      <c r="D42" s="321"/>
      <c r="E42" s="80"/>
      <c r="F42" s="82"/>
      <c r="G42" s="83"/>
      <c r="H42" s="82">
        <f t="shared" si="0"/>
        <v>0</v>
      </c>
    </row>
    <row r="43" spans="1:8" ht="45" customHeight="1">
      <c r="A43" s="80"/>
      <c r="B43" s="299"/>
      <c r="C43" s="320"/>
      <c r="D43" s="321"/>
      <c r="E43" s="80"/>
      <c r="F43" s="82"/>
      <c r="G43" s="83"/>
      <c r="H43" s="82">
        <f t="shared" si="0"/>
        <v>0</v>
      </c>
    </row>
    <row r="44" spans="1:8" ht="12.75">
      <c r="A44" s="80"/>
      <c r="B44" s="299"/>
      <c r="C44" s="320"/>
      <c r="D44" s="321"/>
      <c r="E44" s="80"/>
      <c r="F44" s="82"/>
      <c r="G44" s="83"/>
      <c r="H44" s="82">
        <f t="shared" si="0"/>
        <v>0</v>
      </c>
    </row>
    <row r="45" spans="1:8" ht="12.75">
      <c r="A45" s="80"/>
      <c r="B45" s="299" t="s">
        <v>147</v>
      </c>
      <c r="C45" s="300"/>
      <c r="D45" s="301"/>
      <c r="E45" s="80"/>
      <c r="F45" s="82"/>
      <c r="G45" s="83"/>
      <c r="H45" s="82"/>
    </row>
    <row r="46" spans="1:8" ht="12.75">
      <c r="A46" s="80"/>
      <c r="B46" s="299" t="s">
        <v>148</v>
      </c>
      <c r="C46" s="300"/>
      <c r="D46" s="301"/>
      <c r="E46" s="80"/>
      <c r="F46" s="82"/>
      <c r="G46" s="83"/>
      <c r="H46" s="82"/>
    </row>
    <row r="47" spans="1:8" ht="21" customHeight="1">
      <c r="A47" s="80"/>
      <c r="B47" s="299" t="s">
        <v>52</v>
      </c>
      <c r="C47" s="300"/>
      <c r="D47" s="301"/>
      <c r="E47" s="80"/>
      <c r="F47" s="82"/>
      <c r="G47" s="83"/>
      <c r="H47" s="82"/>
    </row>
    <row r="48" spans="1:8" ht="21.75" customHeight="1">
      <c r="A48" s="80"/>
      <c r="B48" s="299" t="s">
        <v>53</v>
      </c>
      <c r="C48" s="300"/>
      <c r="D48" s="301"/>
      <c r="E48" s="34">
        <f>SUM(E18:E47)</f>
        <v>0</v>
      </c>
      <c r="F48" s="34">
        <f>SUM(F18:F47)</f>
        <v>0</v>
      </c>
      <c r="G48" s="34">
        <f>SUM(G18:G47)</f>
        <v>0</v>
      </c>
      <c r="H48" s="34">
        <f>SUM(H18:H47)</f>
        <v>0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322" t="s">
        <v>423</v>
      </c>
      <c r="B50" s="322"/>
      <c r="C50" s="322"/>
      <c r="D50" s="322"/>
      <c r="E50" s="322"/>
      <c r="F50" s="322"/>
      <c r="G50" s="322"/>
      <c r="H50" s="322"/>
    </row>
    <row r="51" spans="1:8" ht="39" customHeight="1">
      <c r="A51" s="78" t="s">
        <v>134</v>
      </c>
      <c r="B51" s="305" t="s">
        <v>425</v>
      </c>
      <c r="C51" s="306"/>
      <c r="D51" s="307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308">
        <v>2</v>
      </c>
      <c r="C52" s="309"/>
      <c r="D52" s="310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293" t="s">
        <v>137</v>
      </c>
      <c r="C53" s="294"/>
      <c r="D53" s="295"/>
      <c r="E53" s="80"/>
      <c r="F53" s="80"/>
      <c r="G53" s="80"/>
      <c r="H53" s="80"/>
    </row>
    <row r="54" spans="1:8" ht="12.75">
      <c r="A54" s="80"/>
      <c r="B54" s="293" t="s">
        <v>327</v>
      </c>
      <c r="C54" s="294"/>
      <c r="D54" s="295"/>
      <c r="E54" s="88"/>
      <c r="F54" s="89"/>
      <c r="G54" s="90"/>
      <c r="H54" s="91"/>
    </row>
    <row r="55" spans="1:8" ht="12.75">
      <c r="A55" s="80"/>
      <c r="B55" s="290" t="s">
        <v>38</v>
      </c>
      <c r="C55" s="291"/>
      <c r="D55" s="292"/>
      <c r="E55" s="92"/>
      <c r="F55" s="89"/>
      <c r="G55" s="90"/>
      <c r="H55" s="90"/>
    </row>
    <row r="56" spans="1:8" ht="20.25" customHeight="1">
      <c r="A56" s="84" t="s">
        <v>507</v>
      </c>
      <c r="B56" s="296" t="s">
        <v>508</v>
      </c>
      <c r="C56" s="297"/>
      <c r="D56" s="298"/>
      <c r="E56" s="88">
        <v>315746</v>
      </c>
      <c r="F56" s="90">
        <v>32679.87</v>
      </c>
      <c r="G56" s="90">
        <v>188.88</v>
      </c>
      <c r="H56" s="90">
        <f>SUM(G56-F56)</f>
        <v>-32490.989999999998</v>
      </c>
    </row>
    <row r="57" spans="1:8" ht="32.25" customHeight="1">
      <c r="A57" s="84" t="s">
        <v>507</v>
      </c>
      <c r="B57" s="296" t="s">
        <v>508</v>
      </c>
      <c r="C57" s="297"/>
      <c r="D57" s="298"/>
      <c r="E57" s="88">
        <v>10996</v>
      </c>
      <c r="F57" s="90">
        <v>494.82</v>
      </c>
      <c r="G57" s="90">
        <v>6.6</v>
      </c>
      <c r="H57" s="90">
        <f>G57-F57</f>
        <v>-488.21999999999997</v>
      </c>
    </row>
    <row r="58" spans="1:8" ht="12.75">
      <c r="A58" s="84" t="s">
        <v>509</v>
      </c>
      <c r="B58" s="296" t="s">
        <v>508</v>
      </c>
      <c r="C58" s="297"/>
      <c r="D58" s="298"/>
      <c r="E58" s="88">
        <v>89004</v>
      </c>
      <c r="F58" s="90">
        <v>4005.18</v>
      </c>
      <c r="G58" s="90">
        <v>53.4</v>
      </c>
      <c r="H58" s="90">
        <f>G58-F58</f>
        <v>-3951.7799999999997</v>
      </c>
    </row>
    <row r="59" spans="1:8" ht="39.75" customHeight="1">
      <c r="A59" s="84"/>
      <c r="B59" s="296"/>
      <c r="C59" s="297"/>
      <c r="D59" s="298"/>
      <c r="E59" s="88"/>
      <c r="F59" s="90"/>
      <c r="G59" s="90"/>
      <c r="H59" s="90">
        <f>G59-F59</f>
        <v>0</v>
      </c>
    </row>
    <row r="60" spans="1:8" ht="12.75">
      <c r="A60" s="84"/>
      <c r="B60" s="296"/>
      <c r="C60" s="297"/>
      <c r="D60" s="298"/>
      <c r="E60" s="88"/>
      <c r="F60" s="90"/>
      <c r="G60" s="90"/>
      <c r="H60" s="90">
        <f>SUM(G60-F60)</f>
        <v>0</v>
      </c>
    </row>
    <row r="61" spans="1:8" ht="12.75" customHeight="1">
      <c r="A61" s="84"/>
      <c r="B61" s="296"/>
      <c r="C61" s="297"/>
      <c r="D61" s="298"/>
      <c r="E61" s="88"/>
      <c r="F61" s="90"/>
      <c r="G61" s="90"/>
      <c r="H61" s="90">
        <f>SUM(G61-F61)</f>
        <v>0</v>
      </c>
    </row>
    <row r="62" spans="1:8" ht="12.75">
      <c r="A62" s="80"/>
      <c r="B62" s="290" t="s">
        <v>39</v>
      </c>
      <c r="C62" s="291"/>
      <c r="D62" s="292"/>
      <c r="E62" s="85"/>
      <c r="F62" s="82"/>
      <c r="G62" s="82"/>
      <c r="H62" s="82"/>
    </row>
    <row r="63" spans="1:8" ht="12.75" customHeight="1">
      <c r="A63" s="80"/>
      <c r="B63" s="290"/>
      <c r="C63" s="291"/>
      <c r="D63" s="292"/>
      <c r="E63" s="85"/>
      <c r="F63" s="82"/>
      <c r="G63" s="82"/>
      <c r="H63" s="82"/>
    </row>
    <row r="64" spans="1:8" ht="12.75">
      <c r="A64" s="80"/>
      <c r="B64" s="293" t="s">
        <v>50</v>
      </c>
      <c r="C64" s="294"/>
      <c r="D64" s="295"/>
      <c r="E64" s="85"/>
      <c r="F64" s="82"/>
      <c r="G64" s="82"/>
      <c r="H64" s="82"/>
    </row>
    <row r="65" spans="1:8" ht="12.75">
      <c r="A65" s="80"/>
      <c r="B65" s="290" t="s">
        <v>38</v>
      </c>
      <c r="C65" s="291"/>
      <c r="D65" s="292"/>
      <c r="E65" s="85"/>
      <c r="F65" s="80"/>
      <c r="G65" s="80"/>
      <c r="H65" s="80"/>
    </row>
    <row r="66" spans="1:8" ht="12.75">
      <c r="A66" s="80"/>
      <c r="B66" s="290" t="s">
        <v>39</v>
      </c>
      <c r="C66" s="291"/>
      <c r="D66" s="292"/>
      <c r="E66" s="85"/>
      <c r="F66" s="80"/>
      <c r="G66" s="80"/>
      <c r="H66" s="80"/>
    </row>
    <row r="67" spans="1:8" ht="12.75">
      <c r="A67" s="80"/>
      <c r="B67" s="290"/>
      <c r="C67" s="291"/>
      <c r="D67" s="292"/>
      <c r="E67" s="85"/>
      <c r="F67" s="80"/>
      <c r="G67" s="80"/>
      <c r="H67" s="80"/>
    </row>
    <row r="68" spans="1:8" ht="19.5" customHeight="1">
      <c r="A68" s="80"/>
      <c r="B68" s="324" t="s">
        <v>427</v>
      </c>
      <c r="C68" s="325"/>
      <c r="D68" s="325"/>
      <c r="E68" s="88">
        <f>SUM(E56:E67)</f>
        <v>415746</v>
      </c>
      <c r="F68" s="90">
        <f>SUM(F56:F67)</f>
        <v>37179.87</v>
      </c>
      <c r="G68" s="90">
        <f>SUM(G56:G67)</f>
        <v>248.88</v>
      </c>
      <c r="H68" s="90">
        <f>SUM(H56:H67)</f>
        <v>-36930.99</v>
      </c>
    </row>
    <row r="69" spans="1:8" ht="12.75">
      <c r="A69" s="86"/>
      <c r="B69" s="87"/>
      <c r="C69" s="87"/>
      <c r="D69" s="87"/>
      <c r="E69" s="93"/>
      <c r="F69" s="94"/>
      <c r="G69" s="94"/>
      <c r="H69" s="94"/>
    </row>
    <row r="70" spans="1:8" ht="34.5" customHeight="1">
      <c r="A70" s="77" t="s">
        <v>163</v>
      </c>
      <c r="B70" s="276" t="s">
        <v>55</v>
      </c>
      <c r="C70" s="276"/>
      <c r="D70" s="326" t="s">
        <v>56</v>
      </c>
      <c r="E70" s="326"/>
      <c r="F70" s="95" t="s">
        <v>54</v>
      </c>
      <c r="G70" s="323" t="s">
        <v>637</v>
      </c>
      <c r="H70" s="323"/>
    </row>
    <row r="71" spans="1:8" ht="12.75">
      <c r="A71" s="77" t="s">
        <v>514</v>
      </c>
      <c r="D71" s="283"/>
      <c r="E71" s="283"/>
      <c r="F71" s="77"/>
      <c r="G71" s="96"/>
      <c r="H71" s="52"/>
    </row>
    <row r="72" spans="2:6" ht="12.75">
      <c r="B72" s="50"/>
      <c r="D72" s="77"/>
      <c r="E72" s="77"/>
      <c r="F72" s="77"/>
    </row>
    <row r="73" spans="1:8" ht="12.75">
      <c r="A73" s="77"/>
      <c r="B73" s="77"/>
      <c r="C73" s="77"/>
      <c r="F73" s="77"/>
      <c r="G73" s="77"/>
      <c r="H73" s="77"/>
    </row>
    <row r="74" spans="1:2" ht="12.75">
      <c r="A74" s="77"/>
      <c r="B74" s="77"/>
    </row>
    <row r="75" ht="12.75">
      <c r="A75" s="77"/>
    </row>
  </sheetData>
  <sheetProtection/>
  <mergeCells count="61">
    <mergeCell ref="B65:D65"/>
    <mergeCell ref="B66:D66"/>
    <mergeCell ref="B67:D67"/>
    <mergeCell ref="B68:D68"/>
    <mergeCell ref="B70:C70"/>
    <mergeCell ref="D70:E70"/>
    <mergeCell ref="G70:H70"/>
    <mergeCell ref="D71:E71"/>
    <mergeCell ref="B62:D62"/>
    <mergeCell ref="B59:D59"/>
    <mergeCell ref="B60:D60"/>
    <mergeCell ref="B55:D55"/>
    <mergeCell ref="B56:D56"/>
    <mergeCell ref="B57:D57"/>
    <mergeCell ref="B58:D58"/>
    <mergeCell ref="B61:D61"/>
    <mergeCell ref="B51:D51"/>
    <mergeCell ref="B52:D52"/>
    <mergeCell ref="B53:D53"/>
    <mergeCell ref="B54:D54"/>
    <mergeCell ref="B42:D42"/>
    <mergeCell ref="B47:D47"/>
    <mergeCell ref="B48:D48"/>
    <mergeCell ref="A50:H50"/>
    <mergeCell ref="B45:D45"/>
    <mergeCell ref="B46:D46"/>
    <mergeCell ref="B43:D43"/>
    <mergeCell ref="B44:D44"/>
    <mergeCell ref="B39:D39"/>
    <mergeCell ref="B40:D40"/>
    <mergeCell ref="B38:D38"/>
    <mergeCell ref="B41:D41"/>
    <mergeCell ref="B36:D36"/>
    <mergeCell ref="B37:D37"/>
    <mergeCell ref="B31:D31"/>
    <mergeCell ref="B32:D32"/>
    <mergeCell ref="B33:D33"/>
    <mergeCell ref="B34:D34"/>
    <mergeCell ref="B27:D27"/>
    <mergeCell ref="B28:D28"/>
    <mergeCell ref="B29:D29"/>
    <mergeCell ref="B35:D35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63:D63"/>
    <mergeCell ref="B64:D64"/>
    <mergeCell ref="B19:D19"/>
    <mergeCell ref="B20:D20"/>
    <mergeCell ref="B21:D21"/>
    <mergeCell ref="B30:D30"/>
    <mergeCell ref="B23:D23"/>
    <mergeCell ref="B24:D24"/>
    <mergeCell ref="B25:D25"/>
    <mergeCell ref="B26:D2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7"/>
  <sheetViews>
    <sheetView zoomScalePageLayoutView="0" workbookViewId="0" topLeftCell="A367">
      <selection activeCell="A317" sqref="A317:L317"/>
    </sheetView>
  </sheetViews>
  <sheetFormatPr defaultColWidth="9.140625" defaultRowHeight="12.75"/>
  <cols>
    <col min="1" max="1" width="8.7109375" style="0" customWidth="1"/>
    <col min="2" max="2" width="3.28125" style="0" customWidth="1"/>
    <col min="3" max="3" width="7.00390625" style="0" customWidth="1"/>
    <col min="4" max="4" width="10.7109375" style="0" customWidth="1"/>
    <col min="5" max="5" width="10.57421875" style="0" customWidth="1"/>
    <col min="6" max="6" width="10.7109375" style="0" customWidth="1"/>
    <col min="7" max="7" width="8.421875" style="0" customWidth="1"/>
    <col min="9" max="9" width="7.00390625" style="0" customWidth="1"/>
    <col min="10" max="10" width="7.140625" style="0" customWidth="1"/>
    <col min="11" max="11" width="10.7109375" style="0" customWidth="1"/>
    <col min="12" max="12" width="8.7109375" style="0" customWidth="1"/>
  </cols>
  <sheetData>
    <row r="1" spans="1:10" ht="12.75">
      <c r="A1" s="245" t="s">
        <v>451</v>
      </c>
      <c r="B1" s="245"/>
      <c r="C1" s="246"/>
      <c r="D1" s="246"/>
      <c r="E1" s="247"/>
      <c r="F1" s="247"/>
      <c r="G1" s="247"/>
      <c r="H1" s="247"/>
      <c r="I1" s="247"/>
      <c r="J1" s="247"/>
    </row>
    <row r="2" spans="1:10" ht="12.75">
      <c r="A2" s="245" t="s">
        <v>452</v>
      </c>
      <c r="B2" s="245"/>
      <c r="C2" s="246"/>
      <c r="D2" s="246"/>
      <c r="E2" s="247"/>
      <c r="F2" s="247"/>
      <c r="G2" s="247"/>
      <c r="H2" s="247"/>
      <c r="I2" s="247"/>
      <c r="J2" s="247"/>
    </row>
    <row r="3" spans="1:10" ht="12.75">
      <c r="A3" s="245" t="s">
        <v>453</v>
      </c>
      <c r="B3" s="248"/>
      <c r="C3" s="249"/>
      <c r="D3" s="249"/>
      <c r="E3" s="247"/>
      <c r="F3" s="247"/>
      <c r="G3" s="247"/>
      <c r="H3" s="247"/>
      <c r="I3" s="247"/>
      <c r="J3" s="247"/>
    </row>
    <row r="4" spans="1:10" ht="12.75">
      <c r="A4" s="245" t="s">
        <v>454</v>
      </c>
      <c r="B4" s="245"/>
      <c r="C4" s="246"/>
      <c r="D4" s="246"/>
      <c r="E4" s="247"/>
      <c r="F4" s="247"/>
      <c r="G4" s="247"/>
      <c r="H4" s="247"/>
      <c r="I4" s="247"/>
      <c r="J4" s="247"/>
    </row>
    <row r="5" spans="1:10" ht="12.75">
      <c r="A5" s="245" t="s">
        <v>330</v>
      </c>
      <c r="B5" s="245"/>
      <c r="C5" s="250"/>
      <c r="D5" s="250"/>
      <c r="E5" s="247"/>
      <c r="F5" s="247"/>
      <c r="G5" s="247"/>
      <c r="H5" s="247"/>
      <c r="I5" s="247"/>
      <c r="J5" s="247"/>
    </row>
    <row r="6" spans="1:10" ht="12.75">
      <c r="A6" s="245" t="s">
        <v>442</v>
      </c>
      <c r="B6" s="245"/>
      <c r="C6" s="250"/>
      <c r="D6" s="250"/>
      <c r="E6" s="247"/>
      <c r="F6" s="247"/>
      <c r="G6" s="247"/>
      <c r="H6" s="247"/>
      <c r="I6" s="247"/>
      <c r="J6" s="247"/>
    </row>
    <row r="7" spans="1:10" ht="12.75">
      <c r="A7" s="251"/>
      <c r="B7" s="251"/>
      <c r="C7" s="252"/>
      <c r="D7" s="252"/>
      <c r="E7" s="252"/>
      <c r="F7" s="252"/>
      <c r="G7" s="252"/>
      <c r="H7" s="252"/>
      <c r="I7" s="252"/>
      <c r="J7" s="252"/>
    </row>
    <row r="8" spans="1:10" ht="12.75">
      <c r="A8" s="253"/>
      <c r="B8" s="330" t="s">
        <v>491</v>
      </c>
      <c r="C8" s="330"/>
      <c r="D8" s="330"/>
      <c r="E8" s="330"/>
      <c r="F8" s="330"/>
      <c r="G8" s="330"/>
      <c r="H8" s="330"/>
      <c r="I8" s="330"/>
      <c r="J8" s="254"/>
    </row>
    <row r="9" spans="1:10" ht="12.75">
      <c r="A9" s="253"/>
      <c r="B9" s="331" t="s">
        <v>588</v>
      </c>
      <c r="C9" s="331"/>
      <c r="D9" s="331"/>
      <c r="E9" s="331"/>
      <c r="F9" s="331"/>
      <c r="G9" s="331"/>
      <c r="H9" s="331"/>
      <c r="I9" s="331"/>
      <c r="J9" s="254"/>
    </row>
    <row r="10" ht="17.25" thickBot="1">
      <c r="A10" s="255"/>
    </row>
    <row r="11" spans="1:12" ht="22.5">
      <c r="A11" s="256" t="s">
        <v>521</v>
      </c>
      <c r="B11" s="332" t="s">
        <v>522</v>
      </c>
      <c r="C11" s="332" t="s">
        <v>523</v>
      </c>
      <c r="D11" s="257"/>
      <c r="E11" s="257"/>
      <c r="F11" s="256" t="s">
        <v>524</v>
      </c>
      <c r="G11" s="256" t="s">
        <v>525</v>
      </c>
      <c r="H11" s="256" t="s">
        <v>526</v>
      </c>
      <c r="I11" s="256" t="s">
        <v>527</v>
      </c>
      <c r="J11" s="256" t="s">
        <v>528</v>
      </c>
      <c r="K11" s="256" t="s">
        <v>529</v>
      </c>
      <c r="L11" s="332" t="s">
        <v>530</v>
      </c>
    </row>
    <row r="12" spans="1:12" ht="22.5">
      <c r="A12" s="258" t="s">
        <v>531</v>
      </c>
      <c r="B12" s="333"/>
      <c r="C12" s="333"/>
      <c r="D12" s="258" t="s">
        <v>532</v>
      </c>
      <c r="E12" s="258" t="s">
        <v>533</v>
      </c>
      <c r="F12" s="258" t="s">
        <v>534</v>
      </c>
      <c r="G12" s="258" t="s">
        <v>535</v>
      </c>
      <c r="H12" s="258" t="s">
        <v>536</v>
      </c>
      <c r="I12" s="258" t="s">
        <v>537</v>
      </c>
      <c r="J12" s="258" t="s">
        <v>538</v>
      </c>
      <c r="K12" s="258" t="s">
        <v>539</v>
      </c>
      <c r="L12" s="333"/>
    </row>
    <row r="13" spans="1:12" ht="22.5">
      <c r="A13" s="258" t="s">
        <v>476</v>
      </c>
      <c r="B13" s="333"/>
      <c r="C13" s="333"/>
      <c r="D13" s="258" t="s">
        <v>540</v>
      </c>
      <c r="E13" s="258" t="s">
        <v>540</v>
      </c>
      <c r="F13" s="258" t="s">
        <v>541</v>
      </c>
      <c r="G13" s="258" t="s">
        <v>542</v>
      </c>
      <c r="H13" s="258" t="s">
        <v>543</v>
      </c>
      <c r="I13" s="258" t="s">
        <v>544</v>
      </c>
      <c r="J13" s="258" t="s">
        <v>545</v>
      </c>
      <c r="K13" s="258" t="s">
        <v>546</v>
      </c>
      <c r="L13" s="333"/>
    </row>
    <row r="14" spans="1:12" ht="23.25" thickBot="1">
      <c r="A14" s="259"/>
      <c r="B14" s="334"/>
      <c r="C14" s="334"/>
      <c r="D14" s="259"/>
      <c r="E14" s="259"/>
      <c r="F14" s="259" t="s">
        <v>547</v>
      </c>
      <c r="G14" s="259" t="s">
        <v>548</v>
      </c>
      <c r="H14" s="259" t="s">
        <v>549</v>
      </c>
      <c r="I14" s="259" t="s">
        <v>550</v>
      </c>
      <c r="J14" s="259" t="s">
        <v>551</v>
      </c>
      <c r="K14" s="259"/>
      <c r="L14" s="334"/>
    </row>
    <row r="15" spans="1:12" ht="13.5" thickBot="1">
      <c r="A15" s="327" t="s">
        <v>492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9"/>
    </row>
    <row r="16" spans="1:12" ht="13.5" thickBot="1">
      <c r="A16" s="260" t="s">
        <v>552</v>
      </c>
      <c r="B16" s="260" t="s">
        <v>553</v>
      </c>
      <c r="C16" s="261">
        <v>89004</v>
      </c>
      <c r="D16" s="262">
        <v>4005.18</v>
      </c>
      <c r="E16" s="261">
        <v>44.5</v>
      </c>
      <c r="F16" s="261">
        <v>0</v>
      </c>
      <c r="G16" s="261">
        <v>0</v>
      </c>
      <c r="H16" s="261">
        <v>8.9</v>
      </c>
      <c r="I16" s="261">
        <v>0</v>
      </c>
      <c r="J16" s="261">
        <v>0</v>
      </c>
      <c r="K16" s="261">
        <v>8.9</v>
      </c>
      <c r="L16" s="261">
        <v>8.9</v>
      </c>
    </row>
    <row r="17" spans="1:12" ht="13.5" thickBot="1">
      <c r="A17" s="260" t="s">
        <v>554</v>
      </c>
      <c r="B17" s="260" t="s">
        <v>553</v>
      </c>
      <c r="C17" s="261">
        <v>28971</v>
      </c>
      <c r="D17" s="262">
        <v>49302.12</v>
      </c>
      <c r="E17" s="262">
        <v>8190.1</v>
      </c>
      <c r="F17" s="261">
        <v>0</v>
      </c>
      <c r="G17" s="261">
        <v>0</v>
      </c>
      <c r="H17" s="261">
        <v>-40.56</v>
      </c>
      <c r="I17" s="261">
        <v>0</v>
      </c>
      <c r="J17" s="261">
        <v>0</v>
      </c>
      <c r="K17" s="261">
        <v>-40.56</v>
      </c>
      <c r="L17" s="261">
        <v>-40.56</v>
      </c>
    </row>
    <row r="18" spans="1:12" ht="13.5" thickBot="1">
      <c r="A18" s="260" t="s">
        <v>555</v>
      </c>
      <c r="B18" s="260" t="s">
        <v>553</v>
      </c>
      <c r="C18" s="261">
        <v>41540</v>
      </c>
      <c r="D18" s="262">
        <v>60663.12</v>
      </c>
      <c r="E18" s="262">
        <v>5292.2</v>
      </c>
      <c r="F18" s="261">
        <v>0</v>
      </c>
      <c r="G18" s="261">
        <v>0</v>
      </c>
      <c r="H18" s="261">
        <v>29.08</v>
      </c>
      <c r="I18" s="261">
        <v>0</v>
      </c>
      <c r="J18" s="261">
        <v>0</v>
      </c>
      <c r="K18" s="261">
        <v>29.08</v>
      </c>
      <c r="L18" s="261">
        <v>29.08</v>
      </c>
    </row>
    <row r="19" spans="1:12" ht="13.5" thickBot="1">
      <c r="A19" s="260" t="s">
        <v>555</v>
      </c>
      <c r="B19" s="260" t="s">
        <v>556</v>
      </c>
      <c r="C19" s="261">
        <v>7815</v>
      </c>
      <c r="D19" s="262">
        <v>6394.47</v>
      </c>
      <c r="E19" s="261">
        <v>995.63</v>
      </c>
      <c r="F19" s="262">
        <v>-5398.84</v>
      </c>
      <c r="G19" s="261">
        <v>0</v>
      </c>
      <c r="H19" s="261">
        <v>0</v>
      </c>
      <c r="I19" s="261">
        <v>0</v>
      </c>
      <c r="J19" s="261">
        <v>0</v>
      </c>
      <c r="K19" s="262">
        <v>-5398.84</v>
      </c>
      <c r="L19" s="261">
        <v>5.47</v>
      </c>
    </row>
    <row r="20" spans="1:12" ht="13.5" thickBot="1">
      <c r="A20" s="260" t="s">
        <v>557</v>
      </c>
      <c r="B20" s="260" t="s">
        <v>553</v>
      </c>
      <c r="C20" s="261">
        <v>15723</v>
      </c>
      <c r="D20" s="262">
        <v>24016.8</v>
      </c>
      <c r="E20" s="262">
        <v>6289.2</v>
      </c>
      <c r="F20" s="261">
        <v>0</v>
      </c>
      <c r="G20" s="261">
        <v>0</v>
      </c>
      <c r="H20" s="262">
        <v>2470.08</v>
      </c>
      <c r="I20" s="261">
        <v>0</v>
      </c>
      <c r="J20" s="261">
        <v>0</v>
      </c>
      <c r="K20" s="262">
        <v>2470.08</v>
      </c>
      <c r="L20" s="262">
        <v>2470.08</v>
      </c>
    </row>
    <row r="21" spans="1:12" ht="13.5" thickBot="1">
      <c r="A21" s="260" t="s">
        <v>558</v>
      </c>
      <c r="B21" s="260" t="s">
        <v>553</v>
      </c>
      <c r="C21" s="261">
        <v>30499</v>
      </c>
      <c r="D21" s="262">
        <v>46768.75</v>
      </c>
      <c r="E21" s="262">
        <v>4102.12</v>
      </c>
      <c r="F21" s="261">
        <v>0</v>
      </c>
      <c r="G21" s="261">
        <v>0</v>
      </c>
      <c r="H21" s="261">
        <v>183</v>
      </c>
      <c r="I21" s="261">
        <v>0</v>
      </c>
      <c r="J21" s="261">
        <v>0</v>
      </c>
      <c r="K21" s="261">
        <v>183</v>
      </c>
      <c r="L21" s="261">
        <v>183</v>
      </c>
    </row>
    <row r="22" spans="1:12" ht="13.5" thickBot="1">
      <c r="A22" s="260" t="s">
        <v>558</v>
      </c>
      <c r="B22" s="260" t="s">
        <v>556</v>
      </c>
      <c r="C22" s="261">
        <v>1708</v>
      </c>
      <c r="D22" s="262">
        <v>1587.8</v>
      </c>
      <c r="E22" s="261">
        <v>229.73</v>
      </c>
      <c r="F22" s="262">
        <v>-1358.07</v>
      </c>
      <c r="G22" s="261">
        <v>0</v>
      </c>
      <c r="H22" s="261">
        <v>0</v>
      </c>
      <c r="I22" s="261">
        <v>0</v>
      </c>
      <c r="J22" s="261">
        <v>0</v>
      </c>
      <c r="K22" s="262">
        <v>-1358.07</v>
      </c>
      <c r="L22" s="261">
        <v>10.25</v>
      </c>
    </row>
    <row r="23" spans="1:12" ht="13.5" thickBot="1">
      <c r="A23" s="260" t="s">
        <v>559</v>
      </c>
      <c r="B23" s="260" t="s">
        <v>553</v>
      </c>
      <c r="C23" s="261">
        <v>17198</v>
      </c>
      <c r="D23" s="262">
        <v>28692.21</v>
      </c>
      <c r="E23" s="262">
        <v>7814.77</v>
      </c>
      <c r="F23" s="261">
        <v>0</v>
      </c>
      <c r="G23" s="261">
        <v>0</v>
      </c>
      <c r="H23" s="261">
        <v>-17.2</v>
      </c>
      <c r="I23" s="261">
        <v>0</v>
      </c>
      <c r="J23" s="261">
        <v>0</v>
      </c>
      <c r="K23" s="261">
        <v>-17.2</v>
      </c>
      <c r="L23" s="261">
        <v>-17.2</v>
      </c>
    </row>
    <row r="24" spans="1:12" ht="13.5" thickBot="1">
      <c r="A24" s="260" t="s">
        <v>559</v>
      </c>
      <c r="B24" s="260" t="s">
        <v>556</v>
      </c>
      <c r="C24" s="261">
        <v>1000</v>
      </c>
      <c r="D24" s="262">
        <v>1055.25</v>
      </c>
      <c r="E24" s="261">
        <v>454.4</v>
      </c>
      <c r="F24" s="261">
        <v>-600.85</v>
      </c>
      <c r="G24" s="261">
        <v>0</v>
      </c>
      <c r="H24" s="261">
        <v>0</v>
      </c>
      <c r="I24" s="261">
        <v>0</v>
      </c>
      <c r="J24" s="261">
        <v>0</v>
      </c>
      <c r="K24" s="261">
        <v>-600.85</v>
      </c>
      <c r="L24" s="261">
        <v>-1</v>
      </c>
    </row>
    <row r="25" spans="1:12" ht="13.5" thickBot="1">
      <c r="A25" s="260" t="s">
        <v>560</v>
      </c>
      <c r="B25" s="260" t="s">
        <v>553</v>
      </c>
      <c r="C25" s="261">
        <v>10000</v>
      </c>
      <c r="D25" s="262">
        <v>7780</v>
      </c>
      <c r="E25" s="262">
        <v>2443</v>
      </c>
      <c r="F25" s="261">
        <v>0</v>
      </c>
      <c r="G25" s="261">
        <v>0</v>
      </c>
      <c r="H25" s="261">
        <v>10</v>
      </c>
      <c r="I25" s="261">
        <v>0</v>
      </c>
      <c r="J25" s="261">
        <v>0</v>
      </c>
      <c r="K25" s="261">
        <v>10</v>
      </c>
      <c r="L25" s="261">
        <v>10</v>
      </c>
    </row>
    <row r="26" spans="1:12" ht="13.5" thickBot="1">
      <c r="A26" s="260" t="s">
        <v>560</v>
      </c>
      <c r="B26" s="260" t="s">
        <v>556</v>
      </c>
      <c r="C26" s="261">
        <v>14511</v>
      </c>
      <c r="D26" s="262">
        <v>13684.76</v>
      </c>
      <c r="E26" s="262">
        <v>3545.04</v>
      </c>
      <c r="F26" s="262">
        <v>-10139.72</v>
      </c>
      <c r="G26" s="261">
        <v>0</v>
      </c>
      <c r="H26" s="261">
        <v>0</v>
      </c>
      <c r="I26" s="261">
        <v>0</v>
      </c>
      <c r="J26" s="261">
        <v>0</v>
      </c>
      <c r="K26" s="262">
        <v>-10139.72</v>
      </c>
      <c r="L26" s="261">
        <v>14.51</v>
      </c>
    </row>
    <row r="27" spans="1:12" ht="13.5" thickBot="1">
      <c r="A27" s="260" t="s">
        <v>561</v>
      </c>
      <c r="B27" s="260" t="s">
        <v>553</v>
      </c>
      <c r="C27" s="261">
        <v>40723</v>
      </c>
      <c r="D27" s="262">
        <v>31540.41</v>
      </c>
      <c r="E27" s="262">
        <v>15474.74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</row>
    <row r="28" spans="1:12" ht="13.5" thickBot="1">
      <c r="A28" s="260" t="s">
        <v>561</v>
      </c>
      <c r="B28" s="260" t="s">
        <v>556</v>
      </c>
      <c r="C28" s="261">
        <v>1000</v>
      </c>
      <c r="D28" s="262">
        <v>1618.05</v>
      </c>
      <c r="E28" s="261">
        <v>380</v>
      </c>
      <c r="F28" s="262">
        <v>-1238.05</v>
      </c>
      <c r="G28" s="261">
        <v>0</v>
      </c>
      <c r="H28" s="261">
        <v>0</v>
      </c>
      <c r="I28" s="261">
        <v>0</v>
      </c>
      <c r="J28" s="261">
        <v>0</v>
      </c>
      <c r="K28" s="262">
        <v>-1238.05</v>
      </c>
      <c r="L28" s="261">
        <v>0</v>
      </c>
    </row>
    <row r="29" spans="1:12" ht="13.5" thickBot="1">
      <c r="A29" s="260" t="s">
        <v>562</v>
      </c>
      <c r="B29" s="260" t="s">
        <v>553</v>
      </c>
      <c r="C29" s="261">
        <v>13000</v>
      </c>
      <c r="D29" s="262">
        <v>11744</v>
      </c>
      <c r="E29" s="262">
        <v>2928.9</v>
      </c>
      <c r="F29" s="261">
        <v>0</v>
      </c>
      <c r="G29" s="261">
        <v>0</v>
      </c>
      <c r="H29" s="261">
        <v>6.5</v>
      </c>
      <c r="I29" s="261">
        <v>0</v>
      </c>
      <c r="J29" s="261">
        <v>0</v>
      </c>
      <c r="K29" s="261">
        <v>6.5</v>
      </c>
      <c r="L29" s="261">
        <v>6.5</v>
      </c>
    </row>
    <row r="30" spans="1:12" ht="13.5" thickBot="1">
      <c r="A30" s="260" t="s">
        <v>562</v>
      </c>
      <c r="B30" s="260" t="s">
        <v>556</v>
      </c>
      <c r="C30" s="261">
        <v>5258</v>
      </c>
      <c r="D30" s="262">
        <v>4586.95</v>
      </c>
      <c r="E30" s="262">
        <v>1184.63</v>
      </c>
      <c r="F30" s="262">
        <v>-3402.32</v>
      </c>
      <c r="G30" s="261">
        <v>0</v>
      </c>
      <c r="H30" s="261">
        <v>0</v>
      </c>
      <c r="I30" s="261">
        <v>0</v>
      </c>
      <c r="J30" s="261">
        <v>0</v>
      </c>
      <c r="K30" s="262">
        <v>-3402.32</v>
      </c>
      <c r="L30" s="261">
        <v>2.63</v>
      </c>
    </row>
    <row r="31" spans="1:12" ht="13.5" thickBot="1">
      <c r="A31" s="260" t="s">
        <v>563</v>
      </c>
      <c r="B31" s="260" t="s">
        <v>556</v>
      </c>
      <c r="C31" s="261">
        <v>2000</v>
      </c>
      <c r="D31" s="262">
        <v>1407</v>
      </c>
      <c r="E31" s="261">
        <v>0</v>
      </c>
      <c r="F31" s="262">
        <v>-1407</v>
      </c>
      <c r="G31" s="261">
        <v>0</v>
      </c>
      <c r="H31" s="261">
        <v>0</v>
      </c>
      <c r="I31" s="261">
        <v>0</v>
      </c>
      <c r="J31" s="261">
        <v>0</v>
      </c>
      <c r="K31" s="262">
        <v>-1407</v>
      </c>
      <c r="L31" s="261">
        <v>0</v>
      </c>
    </row>
    <row r="32" spans="1:12" ht="13.5" thickBot="1">
      <c r="A32" s="260" t="s">
        <v>564</v>
      </c>
      <c r="B32" s="260" t="s">
        <v>556</v>
      </c>
      <c r="C32" s="261">
        <v>10519</v>
      </c>
      <c r="D32" s="262">
        <v>32854.92</v>
      </c>
      <c r="E32" s="262">
        <v>4546.31</v>
      </c>
      <c r="F32" s="262">
        <v>-28308.61</v>
      </c>
      <c r="G32" s="261">
        <v>0</v>
      </c>
      <c r="H32" s="261">
        <v>0</v>
      </c>
      <c r="I32" s="261">
        <v>0</v>
      </c>
      <c r="J32" s="261">
        <v>0</v>
      </c>
      <c r="K32" s="262">
        <v>-28308.61</v>
      </c>
      <c r="L32" s="261">
        <v>0</v>
      </c>
    </row>
    <row r="33" spans="1:12" ht="13.5" thickBot="1">
      <c r="A33" s="260" t="s">
        <v>565</v>
      </c>
      <c r="B33" s="260" t="s">
        <v>553</v>
      </c>
      <c r="C33" s="261">
        <v>2000</v>
      </c>
      <c r="D33" s="262">
        <v>2579.12</v>
      </c>
      <c r="E33" s="262">
        <v>1349.6</v>
      </c>
      <c r="F33" s="261">
        <v>0</v>
      </c>
      <c r="G33" s="261">
        <v>0</v>
      </c>
      <c r="H33" s="261">
        <v>0.2</v>
      </c>
      <c r="I33" s="261">
        <v>0</v>
      </c>
      <c r="J33" s="261">
        <v>0</v>
      </c>
      <c r="K33" s="261">
        <v>0.2</v>
      </c>
      <c r="L33" s="261">
        <v>0.2</v>
      </c>
    </row>
    <row r="34" spans="1:12" ht="13.5" thickBot="1">
      <c r="A34" s="260" t="s">
        <v>566</v>
      </c>
      <c r="B34" s="260" t="s">
        <v>553</v>
      </c>
      <c r="C34" s="261">
        <v>1714</v>
      </c>
      <c r="D34" s="262">
        <v>1776.06</v>
      </c>
      <c r="E34" s="261">
        <v>68.05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</row>
    <row r="35" spans="1:12" ht="13.5" thickBot="1">
      <c r="A35" s="260" t="s">
        <v>567</v>
      </c>
      <c r="B35" s="260" t="s">
        <v>556</v>
      </c>
      <c r="C35" s="261">
        <v>21</v>
      </c>
      <c r="D35" s="262">
        <v>52617.79</v>
      </c>
      <c r="E35" s="262">
        <v>25188.09</v>
      </c>
      <c r="F35" s="262">
        <v>-27429.7</v>
      </c>
      <c r="G35" s="261">
        <v>0</v>
      </c>
      <c r="H35" s="261">
        <v>0</v>
      </c>
      <c r="I35" s="261">
        <v>0</v>
      </c>
      <c r="J35" s="261">
        <v>0</v>
      </c>
      <c r="K35" s="262">
        <v>-27429.7</v>
      </c>
      <c r="L35" s="261">
        <v>0</v>
      </c>
    </row>
    <row r="36" spans="1:12" ht="13.5" thickBot="1">
      <c r="A36" s="260" t="s">
        <v>568</v>
      </c>
      <c r="B36" s="260" t="s">
        <v>553</v>
      </c>
      <c r="C36" s="261">
        <v>246440</v>
      </c>
      <c r="D36" s="262">
        <v>246440</v>
      </c>
      <c r="E36" s="262">
        <v>142984.49</v>
      </c>
      <c r="F36" s="261">
        <v>0</v>
      </c>
      <c r="G36" s="261">
        <v>0</v>
      </c>
      <c r="H36" s="261">
        <v>147.87</v>
      </c>
      <c r="I36" s="261">
        <v>0</v>
      </c>
      <c r="J36" s="261">
        <v>0</v>
      </c>
      <c r="K36" s="261">
        <v>147.87</v>
      </c>
      <c r="L36" s="261">
        <v>147.87</v>
      </c>
    </row>
    <row r="37" spans="1:12" ht="13.5" thickBot="1">
      <c r="A37" s="260" t="s">
        <v>568</v>
      </c>
      <c r="B37" s="260" t="s">
        <v>556</v>
      </c>
      <c r="C37" s="261">
        <v>141593</v>
      </c>
      <c r="D37" s="262">
        <v>141593</v>
      </c>
      <c r="E37" s="262">
        <v>82152.26</v>
      </c>
      <c r="F37" s="262">
        <v>-59440.74</v>
      </c>
      <c r="G37" s="261">
        <v>0</v>
      </c>
      <c r="H37" s="261">
        <v>0</v>
      </c>
      <c r="I37" s="261">
        <v>0</v>
      </c>
      <c r="J37" s="261">
        <v>0</v>
      </c>
      <c r="K37" s="262">
        <v>-59440.74</v>
      </c>
      <c r="L37" s="261">
        <v>84.96</v>
      </c>
    </row>
    <row r="38" spans="1:12" ht="13.5" thickBot="1">
      <c r="A38" s="260" t="s">
        <v>569</v>
      </c>
      <c r="B38" s="260" t="s">
        <v>553</v>
      </c>
      <c r="C38" s="261">
        <v>37883</v>
      </c>
      <c r="D38" s="262">
        <v>19473.43</v>
      </c>
      <c r="E38" s="262">
        <v>1447.13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61">
        <v>0</v>
      </c>
    </row>
    <row r="39" spans="1:12" ht="13.5" thickBot="1">
      <c r="A39" s="260" t="s">
        <v>570</v>
      </c>
      <c r="B39" s="260" t="s">
        <v>553</v>
      </c>
      <c r="C39" s="261">
        <v>12395</v>
      </c>
      <c r="D39" s="262">
        <v>4410.5</v>
      </c>
      <c r="E39" s="261">
        <v>74.37</v>
      </c>
      <c r="F39" s="261">
        <v>0</v>
      </c>
      <c r="G39" s="261">
        <v>0</v>
      </c>
      <c r="H39" s="261">
        <v>2.48</v>
      </c>
      <c r="I39" s="261">
        <v>0</v>
      </c>
      <c r="J39" s="261">
        <v>0</v>
      </c>
      <c r="K39" s="261">
        <v>2.48</v>
      </c>
      <c r="L39" s="261">
        <v>2.48</v>
      </c>
    </row>
    <row r="40" spans="1:12" ht="13.5" thickBot="1">
      <c r="A40" s="260" t="s">
        <v>570</v>
      </c>
      <c r="B40" s="260" t="s">
        <v>556</v>
      </c>
      <c r="C40" s="261">
        <v>16020</v>
      </c>
      <c r="D40" s="262">
        <v>7469.99</v>
      </c>
      <c r="E40" s="261">
        <v>96.12</v>
      </c>
      <c r="F40" s="262">
        <v>-7373.87</v>
      </c>
      <c r="G40" s="261">
        <v>0</v>
      </c>
      <c r="H40" s="261">
        <v>0</v>
      </c>
      <c r="I40" s="261">
        <v>0</v>
      </c>
      <c r="J40" s="261">
        <v>0</v>
      </c>
      <c r="K40" s="262">
        <v>-7373.87</v>
      </c>
      <c r="L40" s="261">
        <v>3.2</v>
      </c>
    </row>
    <row r="41" spans="1:12" ht="13.5" thickBot="1">
      <c r="A41" s="260" t="s">
        <v>571</v>
      </c>
      <c r="B41" s="260" t="s">
        <v>556</v>
      </c>
      <c r="C41" s="261">
        <v>23916</v>
      </c>
      <c r="D41" s="262">
        <v>18599.6</v>
      </c>
      <c r="E41" s="262">
        <v>1112.09</v>
      </c>
      <c r="F41" s="262">
        <v>-17487.51</v>
      </c>
      <c r="G41" s="261">
        <v>0</v>
      </c>
      <c r="H41" s="261">
        <v>0</v>
      </c>
      <c r="I41" s="261">
        <v>0</v>
      </c>
      <c r="J41" s="261">
        <v>0</v>
      </c>
      <c r="K41" s="262">
        <v>-17487.51</v>
      </c>
      <c r="L41" s="261">
        <v>2.39</v>
      </c>
    </row>
    <row r="42" spans="1:12" ht="13.5" thickBot="1">
      <c r="A42" s="260" t="s">
        <v>571</v>
      </c>
      <c r="B42" s="260" t="s">
        <v>553</v>
      </c>
      <c r="C42" s="261">
        <v>10000</v>
      </c>
      <c r="D42" s="262">
        <v>2365</v>
      </c>
      <c r="E42" s="261">
        <v>465</v>
      </c>
      <c r="F42" s="261">
        <v>0</v>
      </c>
      <c r="G42" s="261">
        <v>0</v>
      </c>
      <c r="H42" s="261">
        <v>1</v>
      </c>
      <c r="I42" s="261">
        <v>0</v>
      </c>
      <c r="J42" s="261">
        <v>0</v>
      </c>
      <c r="K42" s="261">
        <v>1</v>
      </c>
      <c r="L42" s="261">
        <v>1</v>
      </c>
    </row>
    <row r="43" spans="1:12" ht="13.5" thickBot="1">
      <c r="A43" s="260" t="s">
        <v>572</v>
      </c>
      <c r="B43" s="260" t="s">
        <v>553</v>
      </c>
      <c r="C43" s="261">
        <v>85000</v>
      </c>
      <c r="D43" s="262">
        <v>91953.14</v>
      </c>
      <c r="E43" s="262">
        <v>80903</v>
      </c>
      <c r="F43" s="261">
        <v>0</v>
      </c>
      <c r="G43" s="261">
        <v>0</v>
      </c>
      <c r="H43" s="262">
        <v>1955</v>
      </c>
      <c r="I43" s="261">
        <v>0</v>
      </c>
      <c r="J43" s="261">
        <v>0</v>
      </c>
      <c r="K43" s="262">
        <v>1955</v>
      </c>
      <c r="L43" s="262">
        <v>1955</v>
      </c>
    </row>
    <row r="44" spans="1:12" ht="13.5" thickBot="1">
      <c r="A44" s="260" t="s">
        <v>572</v>
      </c>
      <c r="B44" s="260" t="s">
        <v>556</v>
      </c>
      <c r="C44" s="261">
        <v>1091</v>
      </c>
      <c r="D44" s="262">
        <v>2081.53</v>
      </c>
      <c r="E44" s="262">
        <v>1038.41</v>
      </c>
      <c r="F44" s="262">
        <v>-1043.12</v>
      </c>
      <c r="G44" s="261">
        <v>0</v>
      </c>
      <c r="H44" s="261">
        <v>0</v>
      </c>
      <c r="I44" s="261">
        <v>0</v>
      </c>
      <c r="J44" s="261">
        <v>0</v>
      </c>
      <c r="K44" s="262">
        <v>-1043.12</v>
      </c>
      <c r="L44" s="261">
        <v>25.09</v>
      </c>
    </row>
    <row r="45" spans="1:12" ht="13.5" thickBot="1">
      <c r="A45" s="327" t="s">
        <v>130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9"/>
    </row>
    <row r="46" spans="1:12" ht="13.5" thickBot="1">
      <c r="A46" s="260" t="s">
        <v>573</v>
      </c>
      <c r="B46" s="260" t="s">
        <v>553</v>
      </c>
      <c r="C46" s="261">
        <v>20000</v>
      </c>
      <c r="D46" s="262">
        <v>7516.26</v>
      </c>
      <c r="E46" s="262">
        <v>8040</v>
      </c>
      <c r="F46" s="261">
        <v>0</v>
      </c>
      <c r="G46" s="261">
        <v>0</v>
      </c>
      <c r="H46" s="261">
        <v>-16</v>
      </c>
      <c r="I46" s="261">
        <v>0</v>
      </c>
      <c r="J46" s="261">
        <v>0</v>
      </c>
      <c r="K46" s="261">
        <v>-16</v>
      </c>
      <c r="L46" s="261">
        <v>-16</v>
      </c>
    </row>
    <row r="47" spans="1:12" ht="13.5" thickBot="1">
      <c r="A47" s="260" t="s">
        <v>574</v>
      </c>
      <c r="B47" s="260" t="s">
        <v>553</v>
      </c>
      <c r="C47" s="261">
        <v>20266</v>
      </c>
      <c r="D47" s="262">
        <v>5950.93</v>
      </c>
      <c r="E47" s="262">
        <v>8025.34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61">
        <v>0</v>
      </c>
    </row>
    <row r="48" spans="1:12" ht="13.5" thickBot="1">
      <c r="A48" s="260" t="s">
        <v>574</v>
      </c>
      <c r="B48" s="260" t="s">
        <v>556</v>
      </c>
      <c r="C48" s="261">
        <v>42000</v>
      </c>
      <c r="D48" s="262">
        <v>6654.42</v>
      </c>
      <c r="E48" s="262">
        <v>16632</v>
      </c>
      <c r="F48" s="262">
        <v>9977.58</v>
      </c>
      <c r="G48" s="261">
        <v>0</v>
      </c>
      <c r="H48" s="261">
        <v>0</v>
      </c>
      <c r="I48" s="261">
        <v>0</v>
      </c>
      <c r="J48" s="261">
        <v>0</v>
      </c>
      <c r="K48" s="262">
        <v>9977.58</v>
      </c>
      <c r="L48" s="261">
        <v>0</v>
      </c>
    </row>
    <row r="49" spans="1:12" ht="13.5" thickBot="1">
      <c r="A49" s="260" t="s">
        <v>575</v>
      </c>
      <c r="B49" s="260" t="s">
        <v>553</v>
      </c>
      <c r="C49" s="261">
        <v>23000</v>
      </c>
      <c r="D49" s="262">
        <v>7409.3</v>
      </c>
      <c r="E49" s="262">
        <v>9154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</row>
    <row r="50" spans="1:12" ht="13.5" thickBot="1">
      <c r="A50" s="260" t="s">
        <v>575</v>
      </c>
      <c r="B50" s="260" t="s">
        <v>556</v>
      </c>
      <c r="C50" s="261">
        <v>42000</v>
      </c>
      <c r="D50" s="262">
        <v>6322.54</v>
      </c>
      <c r="E50" s="262">
        <v>16716</v>
      </c>
      <c r="F50" s="262">
        <v>10393.46</v>
      </c>
      <c r="G50" s="261">
        <v>0</v>
      </c>
      <c r="H50" s="261">
        <v>0</v>
      </c>
      <c r="I50" s="261">
        <v>0</v>
      </c>
      <c r="J50" s="261">
        <v>0</v>
      </c>
      <c r="K50" s="262">
        <v>10393.46</v>
      </c>
      <c r="L50" s="261">
        <v>0</v>
      </c>
    </row>
    <row r="51" spans="1:12" ht="13.5" thickBot="1">
      <c r="A51" s="260" t="s">
        <v>576</v>
      </c>
      <c r="B51" s="260" t="s">
        <v>556</v>
      </c>
      <c r="C51" s="261">
        <v>42000</v>
      </c>
      <c r="D51" s="262">
        <v>6350.38</v>
      </c>
      <c r="E51" s="262">
        <v>16665.6</v>
      </c>
      <c r="F51" s="262">
        <v>10315.22</v>
      </c>
      <c r="G51" s="261">
        <v>0</v>
      </c>
      <c r="H51" s="261">
        <v>0</v>
      </c>
      <c r="I51" s="261">
        <v>0</v>
      </c>
      <c r="J51" s="261">
        <v>0</v>
      </c>
      <c r="K51" s="262">
        <v>10315.22</v>
      </c>
      <c r="L51" s="261">
        <v>0</v>
      </c>
    </row>
    <row r="52" spans="1:12" ht="13.5" thickBot="1">
      <c r="A52" s="260" t="s">
        <v>576</v>
      </c>
      <c r="B52" s="260" t="s">
        <v>553</v>
      </c>
      <c r="C52" s="261">
        <v>61000</v>
      </c>
      <c r="D52" s="262">
        <v>19390.74</v>
      </c>
      <c r="E52" s="262">
        <v>24204.8</v>
      </c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</row>
    <row r="53" spans="1:12" ht="13.5" thickBot="1">
      <c r="A53" s="260" t="s">
        <v>577</v>
      </c>
      <c r="B53" s="260" t="s">
        <v>553</v>
      </c>
      <c r="C53" s="261">
        <v>5000</v>
      </c>
      <c r="D53" s="262">
        <v>1968.2</v>
      </c>
      <c r="E53" s="262">
        <v>2471.5</v>
      </c>
      <c r="F53" s="261">
        <v>0</v>
      </c>
      <c r="G53" s="261">
        <v>0</v>
      </c>
      <c r="H53" s="261">
        <v>0.5</v>
      </c>
      <c r="I53" s="261">
        <v>0</v>
      </c>
      <c r="J53" s="261">
        <v>0</v>
      </c>
      <c r="K53" s="261">
        <v>0.5</v>
      </c>
      <c r="L53" s="261">
        <v>0.5</v>
      </c>
    </row>
    <row r="54" spans="1:12" ht="13.5" thickBot="1">
      <c r="A54" s="260" t="s">
        <v>577</v>
      </c>
      <c r="B54" s="260" t="s">
        <v>556</v>
      </c>
      <c r="C54" s="261">
        <v>57000</v>
      </c>
      <c r="D54" s="262">
        <v>11307.67</v>
      </c>
      <c r="E54" s="262">
        <v>28175.1</v>
      </c>
      <c r="F54" s="262">
        <v>16867.43</v>
      </c>
      <c r="G54" s="261">
        <v>0</v>
      </c>
      <c r="H54" s="261">
        <v>0</v>
      </c>
      <c r="I54" s="261">
        <v>0</v>
      </c>
      <c r="J54" s="261">
        <v>0</v>
      </c>
      <c r="K54" s="262">
        <v>16867.43</v>
      </c>
      <c r="L54" s="261">
        <v>5.7</v>
      </c>
    </row>
    <row r="55" spans="1:12" ht="13.5" thickBot="1">
      <c r="A55" s="260" t="s">
        <v>578</v>
      </c>
      <c r="B55" s="260" t="s">
        <v>556</v>
      </c>
      <c r="C55" s="261">
        <v>60000</v>
      </c>
      <c r="D55" s="262">
        <v>18644.45</v>
      </c>
      <c r="E55" s="262">
        <v>35460</v>
      </c>
      <c r="F55" s="262">
        <v>16815.55</v>
      </c>
      <c r="G55" s="261">
        <v>0</v>
      </c>
      <c r="H55" s="261">
        <v>0</v>
      </c>
      <c r="I55" s="261">
        <v>0</v>
      </c>
      <c r="J55" s="261">
        <v>0</v>
      </c>
      <c r="K55" s="262">
        <v>16815.55</v>
      </c>
      <c r="L55" s="261">
        <v>180</v>
      </c>
    </row>
    <row r="56" spans="1:12" ht="13.5" thickBot="1">
      <c r="A56" s="260" t="s">
        <v>578</v>
      </c>
      <c r="B56" s="260" t="s">
        <v>553</v>
      </c>
      <c r="C56" s="261">
        <v>145296</v>
      </c>
      <c r="D56" s="262">
        <v>62893.31</v>
      </c>
      <c r="E56" s="262">
        <v>85869.94</v>
      </c>
      <c r="F56" s="261">
        <v>0</v>
      </c>
      <c r="G56" s="261">
        <v>0</v>
      </c>
      <c r="H56" s="261">
        <v>435.89</v>
      </c>
      <c r="I56" s="261">
        <v>0</v>
      </c>
      <c r="J56" s="261">
        <v>0</v>
      </c>
      <c r="K56" s="261">
        <v>435.89</v>
      </c>
      <c r="L56" s="261">
        <v>435.89</v>
      </c>
    </row>
    <row r="57" spans="1:12" ht="13.5" thickBot="1">
      <c r="A57" s="260" t="s">
        <v>579</v>
      </c>
      <c r="B57" s="260" t="s">
        <v>556</v>
      </c>
      <c r="C57" s="261">
        <v>42500</v>
      </c>
      <c r="D57" s="262">
        <v>10380.43</v>
      </c>
      <c r="E57" s="262">
        <v>25151.5</v>
      </c>
      <c r="F57" s="262">
        <v>14771.07</v>
      </c>
      <c r="G57" s="261">
        <v>0</v>
      </c>
      <c r="H57" s="261">
        <v>0</v>
      </c>
      <c r="I57" s="261">
        <v>0</v>
      </c>
      <c r="J57" s="261">
        <v>0</v>
      </c>
      <c r="K57" s="262">
        <v>14771.07</v>
      </c>
      <c r="L57" s="261">
        <v>0</v>
      </c>
    </row>
    <row r="58" spans="1:12" ht="13.5" thickBot="1">
      <c r="A58" s="260" t="s">
        <v>579</v>
      </c>
      <c r="B58" s="260" t="s">
        <v>553</v>
      </c>
      <c r="C58" s="261">
        <v>324348</v>
      </c>
      <c r="D58" s="262">
        <v>134594.33</v>
      </c>
      <c r="E58" s="262">
        <v>191949.15</v>
      </c>
      <c r="F58" s="261">
        <v>0</v>
      </c>
      <c r="G58" s="261">
        <v>0</v>
      </c>
      <c r="H58" s="261">
        <v>0</v>
      </c>
      <c r="I58" s="261">
        <v>0</v>
      </c>
      <c r="J58" s="261">
        <v>0</v>
      </c>
      <c r="K58" s="261">
        <v>0</v>
      </c>
      <c r="L58" s="261">
        <v>0</v>
      </c>
    </row>
    <row r="59" spans="1:12" ht="13.5" thickBot="1">
      <c r="A59" s="260" t="s">
        <v>580</v>
      </c>
      <c r="B59" s="260" t="s">
        <v>553</v>
      </c>
      <c r="C59" s="261">
        <v>64000</v>
      </c>
      <c r="D59" s="262">
        <v>26529.03</v>
      </c>
      <c r="E59" s="262">
        <v>37440</v>
      </c>
      <c r="F59" s="261">
        <v>0</v>
      </c>
      <c r="G59" s="261">
        <v>0</v>
      </c>
      <c r="H59" s="261">
        <v>0</v>
      </c>
      <c r="I59" s="261">
        <v>0</v>
      </c>
      <c r="J59" s="261">
        <v>0</v>
      </c>
      <c r="K59" s="261">
        <v>0</v>
      </c>
      <c r="L59" s="261">
        <v>0</v>
      </c>
    </row>
    <row r="60" spans="1:12" ht="13.5" thickBot="1">
      <c r="A60" s="260" t="s">
        <v>581</v>
      </c>
      <c r="B60" s="260" t="s">
        <v>553</v>
      </c>
      <c r="C60" s="261">
        <v>99609</v>
      </c>
      <c r="D60" s="262">
        <v>55709.52</v>
      </c>
      <c r="E60" s="262">
        <v>68540.95</v>
      </c>
      <c r="F60" s="261">
        <v>0</v>
      </c>
      <c r="G60" s="261">
        <v>0</v>
      </c>
      <c r="H60" s="261">
        <v>0</v>
      </c>
      <c r="I60" s="261">
        <v>0</v>
      </c>
      <c r="J60" s="261">
        <v>0</v>
      </c>
      <c r="K60" s="261">
        <v>0</v>
      </c>
      <c r="L60" s="261">
        <v>0</v>
      </c>
    </row>
    <row r="61" spans="1:12" ht="13.5" thickBot="1">
      <c r="A61" s="260" t="s">
        <v>582</v>
      </c>
      <c r="B61" s="260" t="s">
        <v>553</v>
      </c>
      <c r="C61" s="261">
        <v>144000</v>
      </c>
      <c r="D61" s="262">
        <v>94344.67</v>
      </c>
      <c r="E61" s="262">
        <v>112435.2</v>
      </c>
      <c r="F61" s="261">
        <v>0</v>
      </c>
      <c r="G61" s="261">
        <v>0</v>
      </c>
      <c r="H61" s="261">
        <v>0</v>
      </c>
      <c r="I61" s="261">
        <v>0</v>
      </c>
      <c r="J61" s="261">
        <v>0</v>
      </c>
      <c r="K61" s="261">
        <v>0</v>
      </c>
      <c r="L61" s="261">
        <v>0</v>
      </c>
    </row>
    <row r="62" spans="1:12" ht="13.5" thickBot="1">
      <c r="A62" s="260" t="s">
        <v>583</v>
      </c>
      <c r="B62" s="260" t="s">
        <v>553</v>
      </c>
      <c r="C62" s="261">
        <v>20000</v>
      </c>
      <c r="D62" s="262">
        <v>16055.35</v>
      </c>
      <c r="E62" s="262">
        <v>17588</v>
      </c>
      <c r="F62" s="261">
        <v>0</v>
      </c>
      <c r="G62" s="261">
        <v>0</v>
      </c>
      <c r="H62" s="261">
        <v>-250</v>
      </c>
      <c r="I62" s="261">
        <v>0</v>
      </c>
      <c r="J62" s="261">
        <v>0</v>
      </c>
      <c r="K62" s="261">
        <v>-250</v>
      </c>
      <c r="L62" s="261">
        <v>-250</v>
      </c>
    </row>
    <row r="63" spans="1:12" ht="13.5" thickBot="1">
      <c r="A63" s="260" t="s">
        <v>584</v>
      </c>
      <c r="B63" s="260" t="s">
        <v>553</v>
      </c>
      <c r="C63" s="261">
        <v>12000</v>
      </c>
      <c r="D63" s="262">
        <v>10785.92</v>
      </c>
      <c r="E63" s="262">
        <v>11724</v>
      </c>
      <c r="F63" s="261">
        <v>0</v>
      </c>
      <c r="G63" s="261">
        <v>0</v>
      </c>
      <c r="H63" s="261">
        <v>-138</v>
      </c>
      <c r="I63" s="261">
        <v>0</v>
      </c>
      <c r="J63" s="261">
        <v>0</v>
      </c>
      <c r="K63" s="261">
        <v>-138</v>
      </c>
      <c r="L63" s="261">
        <v>-138</v>
      </c>
    </row>
    <row r="64" spans="1:12" ht="13.5" thickBot="1">
      <c r="A64" s="260" t="s">
        <v>584</v>
      </c>
      <c r="B64" s="260" t="s">
        <v>556</v>
      </c>
      <c r="C64" s="261">
        <v>21800</v>
      </c>
      <c r="D64" s="262">
        <v>21557.31</v>
      </c>
      <c r="E64" s="262">
        <v>21298.6</v>
      </c>
      <c r="F64" s="261">
        <v>-258.71</v>
      </c>
      <c r="G64" s="261">
        <v>0</v>
      </c>
      <c r="H64" s="261">
        <v>0</v>
      </c>
      <c r="I64" s="261">
        <v>0</v>
      </c>
      <c r="J64" s="261">
        <v>0</v>
      </c>
      <c r="K64" s="261">
        <v>-258.71</v>
      </c>
      <c r="L64" s="261">
        <v>-250.7</v>
      </c>
    </row>
    <row r="65" spans="1:12" ht="13.5" thickBot="1">
      <c r="A65" s="260" t="s">
        <v>585</v>
      </c>
      <c r="B65" s="260" t="s">
        <v>556</v>
      </c>
      <c r="C65" s="261">
        <v>182242</v>
      </c>
      <c r="D65" s="262">
        <v>173357.02</v>
      </c>
      <c r="E65" s="262">
        <v>176774.74</v>
      </c>
      <c r="F65" s="262">
        <v>3417.72</v>
      </c>
      <c r="G65" s="261">
        <v>0</v>
      </c>
      <c r="H65" s="261">
        <v>0</v>
      </c>
      <c r="I65" s="261">
        <v>0</v>
      </c>
      <c r="J65" s="261">
        <v>0</v>
      </c>
      <c r="K65" s="262">
        <v>3417.72</v>
      </c>
      <c r="L65" s="261">
        <v>364.48</v>
      </c>
    </row>
    <row r="66" spans="1:12" ht="13.5" thickBot="1">
      <c r="A66" s="263" t="s">
        <v>586</v>
      </c>
      <c r="B66" s="263">
        <v>49</v>
      </c>
      <c r="C66" s="260"/>
      <c r="D66" s="264">
        <v>1616782.73</v>
      </c>
      <c r="E66" s="264">
        <v>1315110.3</v>
      </c>
      <c r="F66" s="264">
        <v>-82329.08</v>
      </c>
      <c r="G66" s="265">
        <v>0</v>
      </c>
      <c r="H66" s="264">
        <v>4788.74</v>
      </c>
      <c r="I66" s="265">
        <v>0</v>
      </c>
      <c r="J66" s="265">
        <v>0</v>
      </c>
      <c r="K66" s="264">
        <v>-77540.34</v>
      </c>
      <c r="L66" s="264">
        <v>5235.72</v>
      </c>
    </row>
    <row r="67" spans="1:12" ht="13.5" thickBot="1">
      <c r="A67" s="327" t="s">
        <v>492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9"/>
    </row>
    <row r="68" spans="1:12" ht="13.5" thickBot="1">
      <c r="A68" s="260" t="s">
        <v>554</v>
      </c>
      <c r="B68" s="260" t="s">
        <v>553</v>
      </c>
      <c r="C68" s="261">
        <v>28971</v>
      </c>
      <c r="D68" s="262">
        <v>49302.12</v>
      </c>
      <c r="E68" s="262">
        <v>8172.72</v>
      </c>
      <c r="F68" s="261">
        <v>0</v>
      </c>
      <c r="G68" s="261">
        <v>0</v>
      </c>
      <c r="H68" s="261">
        <v>-57.94</v>
      </c>
      <c r="I68" s="261">
        <v>0</v>
      </c>
      <c r="J68" s="261">
        <v>0</v>
      </c>
      <c r="K68" s="261">
        <v>-57.94</v>
      </c>
      <c r="L68" s="261">
        <v>-17.38</v>
      </c>
    </row>
    <row r="69" spans="1:12" ht="13.5" thickBot="1">
      <c r="A69" s="260" t="s">
        <v>555</v>
      </c>
      <c r="B69" s="260" t="s">
        <v>553</v>
      </c>
      <c r="C69" s="261">
        <v>41540</v>
      </c>
      <c r="D69" s="262">
        <v>60663.12</v>
      </c>
      <c r="E69" s="262">
        <v>5686.83</v>
      </c>
      <c r="F69" s="261">
        <v>0</v>
      </c>
      <c r="G69" s="261">
        <v>0</v>
      </c>
      <c r="H69" s="261">
        <v>423.71</v>
      </c>
      <c r="I69" s="261">
        <v>0</v>
      </c>
      <c r="J69" s="261">
        <v>0</v>
      </c>
      <c r="K69" s="261">
        <v>423.71</v>
      </c>
      <c r="L69" s="261">
        <v>394.63</v>
      </c>
    </row>
    <row r="70" spans="1:12" ht="13.5" thickBot="1">
      <c r="A70" s="260" t="s">
        <v>555</v>
      </c>
      <c r="B70" s="260" t="s">
        <v>556</v>
      </c>
      <c r="C70" s="261">
        <v>7815</v>
      </c>
      <c r="D70" s="262">
        <v>6394.47</v>
      </c>
      <c r="E70" s="262">
        <v>1069.87</v>
      </c>
      <c r="F70" s="262">
        <v>-5324.6</v>
      </c>
      <c r="G70" s="261">
        <v>0</v>
      </c>
      <c r="H70" s="261">
        <v>0</v>
      </c>
      <c r="I70" s="261">
        <v>0</v>
      </c>
      <c r="J70" s="261">
        <v>0</v>
      </c>
      <c r="K70" s="262">
        <v>-5324.6</v>
      </c>
      <c r="L70" s="261">
        <v>74.24</v>
      </c>
    </row>
    <row r="71" spans="1:12" ht="13.5" thickBot="1">
      <c r="A71" s="260" t="s">
        <v>557</v>
      </c>
      <c r="B71" s="260" t="s">
        <v>553</v>
      </c>
      <c r="C71" s="261">
        <v>15723</v>
      </c>
      <c r="D71" s="262">
        <v>24016.8</v>
      </c>
      <c r="E71" s="262">
        <v>6289.2</v>
      </c>
      <c r="F71" s="261">
        <v>0</v>
      </c>
      <c r="G71" s="261">
        <v>0</v>
      </c>
      <c r="H71" s="262">
        <v>2470.08</v>
      </c>
      <c r="I71" s="261">
        <v>0</v>
      </c>
      <c r="J71" s="261">
        <v>0</v>
      </c>
      <c r="K71" s="262">
        <v>2470.08</v>
      </c>
      <c r="L71" s="261">
        <v>0</v>
      </c>
    </row>
    <row r="72" spans="1:12" ht="13.5" thickBot="1">
      <c r="A72" s="260" t="s">
        <v>558</v>
      </c>
      <c r="B72" s="260" t="s">
        <v>553</v>
      </c>
      <c r="C72" s="261">
        <v>30499</v>
      </c>
      <c r="D72" s="262">
        <v>46768.75</v>
      </c>
      <c r="E72" s="262">
        <v>4102.12</v>
      </c>
      <c r="F72" s="261">
        <v>0</v>
      </c>
      <c r="G72" s="261">
        <v>0</v>
      </c>
      <c r="H72" s="261">
        <v>183</v>
      </c>
      <c r="I72" s="261">
        <v>0</v>
      </c>
      <c r="J72" s="261">
        <v>0</v>
      </c>
      <c r="K72" s="261">
        <v>183</v>
      </c>
      <c r="L72" s="261">
        <v>0</v>
      </c>
    </row>
    <row r="73" spans="1:12" ht="13.5" thickBot="1">
      <c r="A73" s="260" t="s">
        <v>558</v>
      </c>
      <c r="B73" s="260" t="s">
        <v>556</v>
      </c>
      <c r="C73" s="261">
        <v>1708</v>
      </c>
      <c r="D73" s="262">
        <v>1587.8</v>
      </c>
      <c r="E73" s="261">
        <v>229.73</v>
      </c>
      <c r="F73" s="262">
        <v>-1358.07</v>
      </c>
      <c r="G73" s="261">
        <v>0</v>
      </c>
      <c r="H73" s="261">
        <v>0</v>
      </c>
      <c r="I73" s="261">
        <v>0</v>
      </c>
      <c r="J73" s="261">
        <v>0</v>
      </c>
      <c r="K73" s="262">
        <v>-1358.07</v>
      </c>
      <c r="L73" s="261">
        <v>0</v>
      </c>
    </row>
    <row r="74" spans="1:12" ht="13.5" thickBot="1">
      <c r="A74" s="260" t="s">
        <v>559</v>
      </c>
      <c r="B74" s="260" t="s">
        <v>553</v>
      </c>
      <c r="C74" s="261">
        <v>17198</v>
      </c>
      <c r="D74" s="262">
        <v>28692.21</v>
      </c>
      <c r="E74" s="262">
        <v>7780.38</v>
      </c>
      <c r="F74" s="261">
        <v>0</v>
      </c>
      <c r="G74" s="261">
        <v>0</v>
      </c>
      <c r="H74" s="261">
        <v>-51.59</v>
      </c>
      <c r="I74" s="261">
        <v>0</v>
      </c>
      <c r="J74" s="261">
        <v>0</v>
      </c>
      <c r="K74" s="261">
        <v>-51.59</v>
      </c>
      <c r="L74" s="261">
        <v>-34.39</v>
      </c>
    </row>
    <row r="75" spans="1:12" ht="13.5" thickBot="1">
      <c r="A75" s="260" t="s">
        <v>559</v>
      </c>
      <c r="B75" s="260" t="s">
        <v>556</v>
      </c>
      <c r="C75" s="261">
        <v>1000</v>
      </c>
      <c r="D75" s="262">
        <v>1055.25</v>
      </c>
      <c r="E75" s="261">
        <v>452.4</v>
      </c>
      <c r="F75" s="261">
        <v>-602.85</v>
      </c>
      <c r="G75" s="261">
        <v>0</v>
      </c>
      <c r="H75" s="261">
        <v>0</v>
      </c>
      <c r="I75" s="261">
        <v>0</v>
      </c>
      <c r="J75" s="261">
        <v>0</v>
      </c>
      <c r="K75" s="261">
        <v>-602.85</v>
      </c>
      <c r="L75" s="261">
        <v>-2</v>
      </c>
    </row>
    <row r="76" spans="1:12" ht="13.5" thickBot="1">
      <c r="A76" s="260" t="s">
        <v>560</v>
      </c>
      <c r="B76" s="260" t="s">
        <v>553</v>
      </c>
      <c r="C76" s="261">
        <v>10000</v>
      </c>
      <c r="D76" s="262">
        <v>7780</v>
      </c>
      <c r="E76" s="262">
        <v>2453</v>
      </c>
      <c r="F76" s="261">
        <v>0</v>
      </c>
      <c r="G76" s="261">
        <v>0</v>
      </c>
      <c r="H76" s="261">
        <v>20</v>
      </c>
      <c r="I76" s="261">
        <v>0</v>
      </c>
      <c r="J76" s="261">
        <v>0</v>
      </c>
      <c r="K76" s="261">
        <v>20</v>
      </c>
      <c r="L76" s="261">
        <v>10</v>
      </c>
    </row>
    <row r="77" spans="1:12" ht="13.5" thickBot="1">
      <c r="A77" s="260" t="s">
        <v>560</v>
      </c>
      <c r="B77" s="260" t="s">
        <v>556</v>
      </c>
      <c r="C77" s="261">
        <v>14511</v>
      </c>
      <c r="D77" s="262">
        <v>13684.76</v>
      </c>
      <c r="E77" s="262">
        <v>3559.55</v>
      </c>
      <c r="F77" s="262">
        <v>-10125.21</v>
      </c>
      <c r="G77" s="261">
        <v>0</v>
      </c>
      <c r="H77" s="261">
        <v>0</v>
      </c>
      <c r="I77" s="261">
        <v>0</v>
      </c>
      <c r="J77" s="261">
        <v>0</v>
      </c>
      <c r="K77" s="262">
        <v>-10125.21</v>
      </c>
      <c r="L77" s="261">
        <v>14.51</v>
      </c>
    </row>
    <row r="78" spans="1:12" ht="13.5" thickBot="1">
      <c r="A78" s="260" t="s">
        <v>561</v>
      </c>
      <c r="B78" s="260" t="s">
        <v>553</v>
      </c>
      <c r="C78" s="261">
        <v>40723</v>
      </c>
      <c r="D78" s="262">
        <v>31540.41</v>
      </c>
      <c r="E78" s="262">
        <v>15470.67</v>
      </c>
      <c r="F78" s="261">
        <v>0</v>
      </c>
      <c r="G78" s="261">
        <v>0</v>
      </c>
      <c r="H78" s="261">
        <v>-4.07</v>
      </c>
      <c r="I78" s="261">
        <v>0</v>
      </c>
      <c r="J78" s="261">
        <v>0</v>
      </c>
      <c r="K78" s="261">
        <v>-4.07</v>
      </c>
      <c r="L78" s="261">
        <v>-4.07</v>
      </c>
    </row>
    <row r="79" spans="1:12" ht="13.5" thickBot="1">
      <c r="A79" s="260" t="s">
        <v>561</v>
      </c>
      <c r="B79" s="260" t="s">
        <v>556</v>
      </c>
      <c r="C79" s="261">
        <v>1000</v>
      </c>
      <c r="D79" s="262">
        <v>1618.05</v>
      </c>
      <c r="E79" s="261">
        <v>379.9</v>
      </c>
      <c r="F79" s="262">
        <v>-1238.15</v>
      </c>
      <c r="G79" s="261">
        <v>0</v>
      </c>
      <c r="H79" s="261">
        <v>0</v>
      </c>
      <c r="I79" s="261">
        <v>0</v>
      </c>
      <c r="J79" s="261">
        <v>0</v>
      </c>
      <c r="K79" s="262">
        <v>-1238.15</v>
      </c>
      <c r="L79" s="261">
        <v>-0.1</v>
      </c>
    </row>
    <row r="80" spans="1:12" ht="13.5" thickBot="1">
      <c r="A80" s="260" t="s">
        <v>562</v>
      </c>
      <c r="B80" s="260" t="s">
        <v>553</v>
      </c>
      <c r="C80" s="261">
        <v>13000</v>
      </c>
      <c r="D80" s="262">
        <v>11744</v>
      </c>
      <c r="E80" s="262">
        <v>2934.1</v>
      </c>
      <c r="F80" s="261">
        <v>0</v>
      </c>
      <c r="G80" s="261">
        <v>0</v>
      </c>
      <c r="H80" s="261">
        <v>11.7</v>
      </c>
      <c r="I80" s="261">
        <v>0</v>
      </c>
      <c r="J80" s="261">
        <v>0</v>
      </c>
      <c r="K80" s="261">
        <v>11.7</v>
      </c>
      <c r="L80" s="261">
        <v>5.2</v>
      </c>
    </row>
    <row r="81" spans="1:12" ht="13.5" thickBot="1">
      <c r="A81" s="260" t="s">
        <v>562</v>
      </c>
      <c r="B81" s="260" t="s">
        <v>556</v>
      </c>
      <c r="C81" s="261">
        <v>5258</v>
      </c>
      <c r="D81" s="262">
        <v>4586.95</v>
      </c>
      <c r="E81" s="262">
        <v>1186.73</v>
      </c>
      <c r="F81" s="262">
        <v>-3400.22</v>
      </c>
      <c r="G81" s="261">
        <v>0</v>
      </c>
      <c r="H81" s="261">
        <v>0</v>
      </c>
      <c r="I81" s="261">
        <v>0</v>
      </c>
      <c r="J81" s="261">
        <v>0</v>
      </c>
      <c r="K81" s="262">
        <v>-3400.22</v>
      </c>
      <c r="L81" s="261">
        <v>2.1</v>
      </c>
    </row>
    <row r="82" spans="1:12" ht="13.5" thickBot="1">
      <c r="A82" s="260" t="s">
        <v>563</v>
      </c>
      <c r="B82" s="260" t="s">
        <v>556</v>
      </c>
      <c r="C82" s="261">
        <v>2000</v>
      </c>
      <c r="D82" s="262">
        <v>1407</v>
      </c>
      <c r="E82" s="261">
        <v>0</v>
      </c>
      <c r="F82" s="262">
        <v>-1407</v>
      </c>
      <c r="G82" s="261">
        <v>0</v>
      </c>
      <c r="H82" s="261">
        <v>0</v>
      </c>
      <c r="I82" s="261">
        <v>0</v>
      </c>
      <c r="J82" s="261">
        <v>0</v>
      </c>
      <c r="K82" s="262">
        <v>-1407</v>
      </c>
      <c r="L82" s="261">
        <v>0</v>
      </c>
    </row>
    <row r="83" spans="1:12" ht="13.5" thickBot="1">
      <c r="A83" s="260" t="s">
        <v>564</v>
      </c>
      <c r="B83" s="260" t="s">
        <v>556</v>
      </c>
      <c r="C83" s="261">
        <v>10519</v>
      </c>
      <c r="D83" s="262">
        <v>32854.92</v>
      </c>
      <c r="E83" s="262">
        <v>4546.31</v>
      </c>
      <c r="F83" s="262">
        <v>-28308.61</v>
      </c>
      <c r="G83" s="261">
        <v>0</v>
      </c>
      <c r="H83" s="261">
        <v>0</v>
      </c>
      <c r="I83" s="261">
        <v>0</v>
      </c>
      <c r="J83" s="261">
        <v>0</v>
      </c>
      <c r="K83" s="262">
        <v>-28308.61</v>
      </c>
      <c r="L83" s="261">
        <v>0</v>
      </c>
    </row>
    <row r="84" spans="1:12" ht="13.5" thickBot="1">
      <c r="A84" s="260" t="s">
        <v>565</v>
      </c>
      <c r="B84" s="260" t="s">
        <v>553</v>
      </c>
      <c r="C84" s="261">
        <v>2000</v>
      </c>
      <c r="D84" s="262">
        <v>2579.12</v>
      </c>
      <c r="E84" s="262">
        <v>1599.8</v>
      </c>
      <c r="F84" s="261">
        <v>0</v>
      </c>
      <c r="G84" s="261">
        <v>0</v>
      </c>
      <c r="H84" s="261">
        <v>250.4</v>
      </c>
      <c r="I84" s="261">
        <v>0</v>
      </c>
      <c r="J84" s="261">
        <v>0</v>
      </c>
      <c r="K84" s="261">
        <v>250.4</v>
      </c>
      <c r="L84" s="261">
        <v>250.2</v>
      </c>
    </row>
    <row r="85" spans="1:12" ht="13.5" thickBot="1">
      <c r="A85" s="260" t="s">
        <v>566</v>
      </c>
      <c r="B85" s="260" t="s">
        <v>553</v>
      </c>
      <c r="C85" s="261">
        <v>1714</v>
      </c>
      <c r="D85" s="262">
        <v>1776.06</v>
      </c>
      <c r="E85" s="261">
        <v>68.05</v>
      </c>
      <c r="F85" s="261">
        <v>0</v>
      </c>
      <c r="G85" s="261">
        <v>0</v>
      </c>
      <c r="H85" s="261">
        <v>0</v>
      </c>
      <c r="I85" s="261">
        <v>0</v>
      </c>
      <c r="J85" s="261">
        <v>0</v>
      </c>
      <c r="K85" s="261">
        <v>0</v>
      </c>
      <c r="L85" s="261">
        <v>0</v>
      </c>
    </row>
    <row r="86" spans="1:12" ht="13.5" thickBot="1">
      <c r="A86" s="260" t="s">
        <v>567</v>
      </c>
      <c r="B86" s="260" t="s">
        <v>556</v>
      </c>
      <c r="C86" s="261">
        <v>21</v>
      </c>
      <c r="D86" s="262">
        <v>52617.79</v>
      </c>
      <c r="E86" s="262">
        <v>25188.09</v>
      </c>
      <c r="F86" s="262">
        <v>-27429.7</v>
      </c>
      <c r="G86" s="261">
        <v>0</v>
      </c>
      <c r="H86" s="261">
        <v>0</v>
      </c>
      <c r="I86" s="261">
        <v>0</v>
      </c>
      <c r="J86" s="261">
        <v>0</v>
      </c>
      <c r="K86" s="262">
        <v>-27429.7</v>
      </c>
      <c r="L86" s="261">
        <v>0</v>
      </c>
    </row>
    <row r="87" spans="1:12" ht="13.5" thickBot="1">
      <c r="A87" s="260" t="s">
        <v>568</v>
      </c>
      <c r="B87" s="260" t="s">
        <v>553</v>
      </c>
      <c r="C87" s="261">
        <v>246440</v>
      </c>
      <c r="D87" s="262">
        <v>246440</v>
      </c>
      <c r="E87" s="262">
        <v>147297.19</v>
      </c>
      <c r="F87" s="261">
        <v>0</v>
      </c>
      <c r="G87" s="261">
        <v>0</v>
      </c>
      <c r="H87" s="262">
        <v>4460.57</v>
      </c>
      <c r="I87" s="261">
        <v>0</v>
      </c>
      <c r="J87" s="261">
        <v>0</v>
      </c>
      <c r="K87" s="262">
        <v>4460.57</v>
      </c>
      <c r="L87" s="262">
        <v>4312.7</v>
      </c>
    </row>
    <row r="88" spans="1:12" ht="13.5" thickBot="1">
      <c r="A88" s="260" t="s">
        <v>568</v>
      </c>
      <c r="B88" s="260" t="s">
        <v>556</v>
      </c>
      <c r="C88" s="261">
        <v>141593</v>
      </c>
      <c r="D88" s="262">
        <v>141593</v>
      </c>
      <c r="E88" s="262">
        <v>84630.14</v>
      </c>
      <c r="F88" s="262">
        <v>-56962.86</v>
      </c>
      <c r="G88" s="261">
        <v>0</v>
      </c>
      <c r="H88" s="261">
        <v>0</v>
      </c>
      <c r="I88" s="261">
        <v>0</v>
      </c>
      <c r="J88" s="261">
        <v>0</v>
      </c>
      <c r="K88" s="262">
        <v>-56962.86</v>
      </c>
      <c r="L88" s="262">
        <v>2477.88</v>
      </c>
    </row>
    <row r="89" spans="1:12" ht="13.5" thickBot="1">
      <c r="A89" s="260" t="s">
        <v>569</v>
      </c>
      <c r="B89" s="260" t="s">
        <v>553</v>
      </c>
      <c r="C89" s="261">
        <v>37883</v>
      </c>
      <c r="D89" s="262">
        <v>19473.43</v>
      </c>
      <c r="E89" s="262">
        <v>1447.13</v>
      </c>
      <c r="F89" s="261">
        <v>0</v>
      </c>
      <c r="G89" s="261">
        <v>0</v>
      </c>
      <c r="H89" s="261">
        <v>0</v>
      </c>
      <c r="I89" s="261">
        <v>0</v>
      </c>
      <c r="J89" s="261">
        <v>0</v>
      </c>
      <c r="K89" s="261">
        <v>0</v>
      </c>
      <c r="L89" s="261">
        <v>0</v>
      </c>
    </row>
    <row r="90" spans="1:12" ht="13.5" thickBot="1">
      <c r="A90" s="260" t="s">
        <v>570</v>
      </c>
      <c r="B90" s="260" t="s">
        <v>553</v>
      </c>
      <c r="C90" s="261">
        <v>12395</v>
      </c>
      <c r="D90" s="262">
        <v>4410.5</v>
      </c>
      <c r="E90" s="261">
        <v>74.37</v>
      </c>
      <c r="F90" s="261">
        <v>0</v>
      </c>
      <c r="G90" s="261">
        <v>0</v>
      </c>
      <c r="H90" s="261">
        <v>2.48</v>
      </c>
      <c r="I90" s="261">
        <v>0</v>
      </c>
      <c r="J90" s="261">
        <v>0</v>
      </c>
      <c r="K90" s="261">
        <v>2.48</v>
      </c>
      <c r="L90" s="261">
        <v>0</v>
      </c>
    </row>
    <row r="91" spans="1:12" ht="13.5" thickBot="1">
      <c r="A91" s="260" t="s">
        <v>570</v>
      </c>
      <c r="B91" s="260" t="s">
        <v>556</v>
      </c>
      <c r="C91" s="261">
        <v>16020</v>
      </c>
      <c r="D91" s="262">
        <v>7469.99</v>
      </c>
      <c r="E91" s="261">
        <v>96.12</v>
      </c>
      <c r="F91" s="262">
        <v>-7373.87</v>
      </c>
      <c r="G91" s="261">
        <v>0</v>
      </c>
      <c r="H91" s="261">
        <v>0</v>
      </c>
      <c r="I91" s="261">
        <v>0</v>
      </c>
      <c r="J91" s="261">
        <v>0</v>
      </c>
      <c r="K91" s="262">
        <v>-7373.87</v>
      </c>
      <c r="L91" s="261">
        <v>0</v>
      </c>
    </row>
    <row r="92" spans="1:12" ht="13.5" thickBot="1">
      <c r="A92" s="260" t="s">
        <v>571</v>
      </c>
      <c r="B92" s="260" t="s">
        <v>556</v>
      </c>
      <c r="C92" s="261">
        <v>23916</v>
      </c>
      <c r="D92" s="262">
        <v>18599.6</v>
      </c>
      <c r="E92" s="262">
        <v>1138.4</v>
      </c>
      <c r="F92" s="262">
        <v>-17461.2</v>
      </c>
      <c r="G92" s="261">
        <v>0</v>
      </c>
      <c r="H92" s="261">
        <v>0</v>
      </c>
      <c r="I92" s="261">
        <v>0</v>
      </c>
      <c r="J92" s="261">
        <v>0</v>
      </c>
      <c r="K92" s="262">
        <v>-17461.2</v>
      </c>
      <c r="L92" s="261">
        <v>26.31</v>
      </c>
    </row>
    <row r="93" spans="1:12" ht="13.5" thickBot="1">
      <c r="A93" s="260" t="s">
        <v>571</v>
      </c>
      <c r="B93" s="260" t="s">
        <v>553</v>
      </c>
      <c r="C93" s="261">
        <v>10000</v>
      </c>
      <c r="D93" s="262">
        <v>2365</v>
      </c>
      <c r="E93" s="261">
        <v>476</v>
      </c>
      <c r="F93" s="261">
        <v>0</v>
      </c>
      <c r="G93" s="261">
        <v>0</v>
      </c>
      <c r="H93" s="261">
        <v>12</v>
      </c>
      <c r="I93" s="261">
        <v>0</v>
      </c>
      <c r="J93" s="261">
        <v>0</v>
      </c>
      <c r="K93" s="261">
        <v>12</v>
      </c>
      <c r="L93" s="261">
        <v>11</v>
      </c>
    </row>
    <row r="94" spans="1:12" ht="13.5" thickBot="1">
      <c r="A94" s="260" t="s">
        <v>572</v>
      </c>
      <c r="B94" s="260" t="s">
        <v>553</v>
      </c>
      <c r="C94" s="261">
        <v>85000</v>
      </c>
      <c r="D94" s="262">
        <v>91953.14</v>
      </c>
      <c r="E94" s="262">
        <v>86836</v>
      </c>
      <c r="F94" s="261">
        <v>0</v>
      </c>
      <c r="G94" s="261">
        <v>0</v>
      </c>
      <c r="H94" s="262">
        <v>7888</v>
      </c>
      <c r="I94" s="261">
        <v>0</v>
      </c>
      <c r="J94" s="261">
        <v>0</v>
      </c>
      <c r="K94" s="262">
        <v>7888</v>
      </c>
      <c r="L94" s="262">
        <v>5933</v>
      </c>
    </row>
    <row r="95" spans="1:12" ht="13.5" thickBot="1">
      <c r="A95" s="260" t="s">
        <v>572</v>
      </c>
      <c r="B95" s="260" t="s">
        <v>556</v>
      </c>
      <c r="C95" s="261">
        <v>1091</v>
      </c>
      <c r="D95" s="262">
        <v>2081.53</v>
      </c>
      <c r="E95" s="262">
        <v>1114.57</v>
      </c>
      <c r="F95" s="261">
        <v>-966.96</v>
      </c>
      <c r="G95" s="261">
        <v>0</v>
      </c>
      <c r="H95" s="261">
        <v>0</v>
      </c>
      <c r="I95" s="261">
        <v>0</v>
      </c>
      <c r="J95" s="261">
        <v>0</v>
      </c>
      <c r="K95" s="261">
        <v>-966.96</v>
      </c>
      <c r="L95" s="261">
        <v>76.16</v>
      </c>
    </row>
    <row r="96" spans="1:12" ht="13.5" thickBot="1">
      <c r="A96" s="327" t="s">
        <v>130</v>
      </c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9"/>
    </row>
    <row r="97" spans="1:12" ht="13.5" thickBot="1">
      <c r="A97" s="260" t="s">
        <v>573</v>
      </c>
      <c r="B97" s="260" t="s">
        <v>553</v>
      </c>
      <c r="C97" s="261">
        <v>20000</v>
      </c>
      <c r="D97" s="262">
        <v>5637.2</v>
      </c>
      <c r="E97" s="262">
        <v>6030</v>
      </c>
      <c r="F97" s="261">
        <v>0</v>
      </c>
      <c r="G97" s="261">
        <v>0</v>
      </c>
      <c r="H97" s="261">
        <v>-146.94</v>
      </c>
      <c r="I97" s="261">
        <v>0</v>
      </c>
      <c r="J97" s="261">
        <v>0</v>
      </c>
      <c r="K97" s="261">
        <v>-146.94</v>
      </c>
      <c r="L97" s="261">
        <v>-130.94</v>
      </c>
    </row>
    <row r="98" spans="1:12" ht="13.5" thickBot="1">
      <c r="A98" s="260" t="s">
        <v>574</v>
      </c>
      <c r="B98" s="260" t="s">
        <v>553</v>
      </c>
      <c r="C98" s="261">
        <v>20266</v>
      </c>
      <c r="D98" s="262">
        <v>5950.93</v>
      </c>
      <c r="E98" s="262">
        <v>8025.34</v>
      </c>
      <c r="F98" s="261">
        <v>0</v>
      </c>
      <c r="G98" s="261">
        <v>0</v>
      </c>
      <c r="H98" s="261">
        <v>0</v>
      </c>
      <c r="I98" s="261">
        <v>0</v>
      </c>
      <c r="J98" s="261">
        <v>0</v>
      </c>
      <c r="K98" s="261">
        <v>0</v>
      </c>
      <c r="L98" s="261">
        <v>0</v>
      </c>
    </row>
    <row r="99" spans="1:12" ht="13.5" thickBot="1">
      <c r="A99" s="260" t="s">
        <v>574</v>
      </c>
      <c r="B99" s="260" t="s">
        <v>556</v>
      </c>
      <c r="C99" s="261">
        <v>42000</v>
      </c>
      <c r="D99" s="262">
        <v>6654.42</v>
      </c>
      <c r="E99" s="262">
        <v>16632</v>
      </c>
      <c r="F99" s="262">
        <v>9977.58</v>
      </c>
      <c r="G99" s="261">
        <v>0</v>
      </c>
      <c r="H99" s="261">
        <v>0</v>
      </c>
      <c r="I99" s="261">
        <v>0</v>
      </c>
      <c r="J99" s="261">
        <v>0</v>
      </c>
      <c r="K99" s="262">
        <v>9977.58</v>
      </c>
      <c r="L99" s="261">
        <v>0</v>
      </c>
    </row>
    <row r="100" spans="1:12" ht="13.5" thickBot="1">
      <c r="A100" s="260" t="s">
        <v>575</v>
      </c>
      <c r="B100" s="260" t="s">
        <v>553</v>
      </c>
      <c r="C100" s="261">
        <v>23000</v>
      </c>
      <c r="D100" s="262">
        <v>7409.3</v>
      </c>
      <c r="E100" s="262">
        <v>9158.6</v>
      </c>
      <c r="F100" s="261">
        <v>0</v>
      </c>
      <c r="G100" s="261">
        <v>0</v>
      </c>
      <c r="H100" s="261">
        <v>4.6</v>
      </c>
      <c r="I100" s="261">
        <v>0</v>
      </c>
      <c r="J100" s="261">
        <v>0</v>
      </c>
      <c r="K100" s="261">
        <v>4.6</v>
      </c>
      <c r="L100" s="261">
        <v>4.6</v>
      </c>
    </row>
    <row r="101" spans="1:12" ht="13.5" thickBot="1">
      <c r="A101" s="260" t="s">
        <v>575</v>
      </c>
      <c r="B101" s="260" t="s">
        <v>556</v>
      </c>
      <c r="C101" s="261">
        <v>42000</v>
      </c>
      <c r="D101" s="262">
        <v>6322.54</v>
      </c>
      <c r="E101" s="262">
        <v>16724.4</v>
      </c>
      <c r="F101" s="262">
        <v>10401.86</v>
      </c>
      <c r="G101" s="261">
        <v>0</v>
      </c>
      <c r="H101" s="261">
        <v>0</v>
      </c>
      <c r="I101" s="261">
        <v>0</v>
      </c>
      <c r="J101" s="261">
        <v>0</v>
      </c>
      <c r="K101" s="262">
        <v>10401.86</v>
      </c>
      <c r="L101" s="261">
        <v>8.4</v>
      </c>
    </row>
    <row r="102" spans="1:12" ht="13.5" thickBot="1">
      <c r="A102" s="260" t="s">
        <v>576</v>
      </c>
      <c r="B102" s="260" t="s">
        <v>556</v>
      </c>
      <c r="C102" s="261">
        <v>42000</v>
      </c>
      <c r="D102" s="262">
        <v>6350.38</v>
      </c>
      <c r="E102" s="262">
        <v>16728.6</v>
      </c>
      <c r="F102" s="262">
        <v>10378.22</v>
      </c>
      <c r="G102" s="261">
        <v>0</v>
      </c>
      <c r="H102" s="261">
        <v>0</v>
      </c>
      <c r="I102" s="261">
        <v>0</v>
      </c>
      <c r="J102" s="261">
        <v>0</v>
      </c>
      <c r="K102" s="262">
        <v>10378.22</v>
      </c>
      <c r="L102" s="261">
        <v>63</v>
      </c>
    </row>
    <row r="103" spans="1:12" ht="13.5" thickBot="1">
      <c r="A103" s="260" t="s">
        <v>576</v>
      </c>
      <c r="B103" s="260" t="s">
        <v>553</v>
      </c>
      <c r="C103" s="261">
        <v>61000</v>
      </c>
      <c r="D103" s="262">
        <v>19390.74</v>
      </c>
      <c r="E103" s="262">
        <v>24296.3</v>
      </c>
      <c r="F103" s="261">
        <v>0</v>
      </c>
      <c r="G103" s="261">
        <v>0</v>
      </c>
      <c r="H103" s="261">
        <v>91.5</v>
      </c>
      <c r="I103" s="261">
        <v>0</v>
      </c>
      <c r="J103" s="261">
        <v>0</v>
      </c>
      <c r="K103" s="261">
        <v>91.5</v>
      </c>
      <c r="L103" s="261">
        <v>91.5</v>
      </c>
    </row>
    <row r="104" spans="1:12" ht="13.5" thickBot="1">
      <c r="A104" s="260" t="s">
        <v>577</v>
      </c>
      <c r="B104" s="260" t="s">
        <v>553</v>
      </c>
      <c r="C104" s="261">
        <v>5000</v>
      </c>
      <c r="D104" s="262">
        <v>1968.2</v>
      </c>
      <c r="E104" s="262">
        <v>2471.5</v>
      </c>
      <c r="F104" s="261">
        <v>0</v>
      </c>
      <c r="G104" s="261">
        <v>0</v>
      </c>
      <c r="H104" s="261">
        <v>0.5</v>
      </c>
      <c r="I104" s="261">
        <v>0</v>
      </c>
      <c r="J104" s="261">
        <v>0</v>
      </c>
      <c r="K104" s="261">
        <v>0.5</v>
      </c>
      <c r="L104" s="261">
        <v>0</v>
      </c>
    </row>
    <row r="105" spans="1:12" ht="13.5" thickBot="1">
      <c r="A105" s="260" t="s">
        <v>577</v>
      </c>
      <c r="B105" s="260" t="s">
        <v>556</v>
      </c>
      <c r="C105" s="261">
        <v>57000</v>
      </c>
      <c r="D105" s="262">
        <v>11307.67</v>
      </c>
      <c r="E105" s="262">
        <v>28175.1</v>
      </c>
      <c r="F105" s="262">
        <v>16867.43</v>
      </c>
      <c r="G105" s="261">
        <v>0</v>
      </c>
      <c r="H105" s="261">
        <v>0</v>
      </c>
      <c r="I105" s="261">
        <v>0</v>
      </c>
      <c r="J105" s="261">
        <v>0</v>
      </c>
      <c r="K105" s="262">
        <v>16867.43</v>
      </c>
      <c r="L105" s="261">
        <v>0</v>
      </c>
    </row>
    <row r="106" spans="1:12" ht="13.5" thickBot="1">
      <c r="A106" s="260" t="s">
        <v>578</v>
      </c>
      <c r="B106" s="260" t="s">
        <v>556</v>
      </c>
      <c r="C106" s="261">
        <v>60000</v>
      </c>
      <c r="D106" s="262">
        <v>18644.45</v>
      </c>
      <c r="E106" s="262">
        <v>35280</v>
      </c>
      <c r="F106" s="262">
        <v>16635.55</v>
      </c>
      <c r="G106" s="261">
        <v>0</v>
      </c>
      <c r="H106" s="261">
        <v>0</v>
      </c>
      <c r="I106" s="261">
        <v>0</v>
      </c>
      <c r="J106" s="261">
        <v>0</v>
      </c>
      <c r="K106" s="262">
        <v>16635.55</v>
      </c>
      <c r="L106" s="261">
        <v>-180</v>
      </c>
    </row>
    <row r="107" spans="1:12" ht="13.5" thickBot="1">
      <c r="A107" s="260" t="s">
        <v>578</v>
      </c>
      <c r="B107" s="260" t="s">
        <v>553</v>
      </c>
      <c r="C107" s="261">
        <v>145296</v>
      </c>
      <c r="D107" s="262">
        <v>62893.31</v>
      </c>
      <c r="E107" s="262">
        <v>85434.05</v>
      </c>
      <c r="F107" s="261">
        <v>0</v>
      </c>
      <c r="G107" s="261">
        <v>0</v>
      </c>
      <c r="H107" s="261">
        <v>0</v>
      </c>
      <c r="I107" s="261">
        <v>0</v>
      </c>
      <c r="J107" s="261">
        <v>0</v>
      </c>
      <c r="K107" s="261">
        <v>0</v>
      </c>
      <c r="L107" s="261">
        <v>-435.89</v>
      </c>
    </row>
    <row r="108" spans="1:12" ht="13.5" thickBot="1">
      <c r="A108" s="260" t="s">
        <v>579</v>
      </c>
      <c r="B108" s="260" t="s">
        <v>556</v>
      </c>
      <c r="C108" s="261">
        <v>42500</v>
      </c>
      <c r="D108" s="262">
        <v>10380.43</v>
      </c>
      <c r="E108" s="262">
        <v>25143</v>
      </c>
      <c r="F108" s="262">
        <v>14762.57</v>
      </c>
      <c r="G108" s="261">
        <v>0</v>
      </c>
      <c r="H108" s="261">
        <v>0</v>
      </c>
      <c r="I108" s="261">
        <v>0</v>
      </c>
      <c r="J108" s="261">
        <v>0</v>
      </c>
      <c r="K108" s="262">
        <v>14762.57</v>
      </c>
      <c r="L108" s="261">
        <v>-8.5</v>
      </c>
    </row>
    <row r="109" spans="1:12" ht="13.5" thickBot="1">
      <c r="A109" s="260" t="s">
        <v>579</v>
      </c>
      <c r="B109" s="260" t="s">
        <v>553</v>
      </c>
      <c r="C109" s="261">
        <v>324348</v>
      </c>
      <c r="D109" s="262">
        <v>134594.33</v>
      </c>
      <c r="E109" s="262">
        <v>191884.28</v>
      </c>
      <c r="F109" s="261">
        <v>0</v>
      </c>
      <c r="G109" s="261">
        <v>0</v>
      </c>
      <c r="H109" s="261">
        <v>-64.87</v>
      </c>
      <c r="I109" s="261">
        <v>0</v>
      </c>
      <c r="J109" s="261">
        <v>0</v>
      </c>
      <c r="K109" s="261">
        <v>-64.87</v>
      </c>
      <c r="L109" s="261">
        <v>-64.87</v>
      </c>
    </row>
    <row r="110" spans="1:12" ht="13.5" thickBot="1">
      <c r="A110" s="260" t="s">
        <v>580</v>
      </c>
      <c r="B110" s="260" t="s">
        <v>553</v>
      </c>
      <c r="C110" s="261">
        <v>64000</v>
      </c>
      <c r="D110" s="262">
        <v>26529.03</v>
      </c>
      <c r="E110" s="262">
        <v>37440</v>
      </c>
      <c r="F110" s="261">
        <v>0</v>
      </c>
      <c r="G110" s="261">
        <v>0</v>
      </c>
      <c r="H110" s="261">
        <v>0</v>
      </c>
      <c r="I110" s="261">
        <v>0</v>
      </c>
      <c r="J110" s="261">
        <v>0</v>
      </c>
      <c r="K110" s="261">
        <v>0</v>
      </c>
      <c r="L110" s="261">
        <v>0</v>
      </c>
    </row>
    <row r="111" spans="1:12" ht="13.5" thickBot="1">
      <c r="A111" s="260" t="s">
        <v>581</v>
      </c>
      <c r="B111" s="260" t="s">
        <v>553</v>
      </c>
      <c r="C111" s="261">
        <v>99609</v>
      </c>
      <c r="D111" s="262">
        <v>55709.52</v>
      </c>
      <c r="E111" s="262">
        <v>68680.41</v>
      </c>
      <c r="F111" s="261">
        <v>0</v>
      </c>
      <c r="G111" s="261">
        <v>0</v>
      </c>
      <c r="H111" s="261">
        <v>139.46</v>
      </c>
      <c r="I111" s="261">
        <v>0</v>
      </c>
      <c r="J111" s="261">
        <v>0</v>
      </c>
      <c r="K111" s="261">
        <v>139.46</v>
      </c>
      <c r="L111" s="261">
        <v>139.46</v>
      </c>
    </row>
    <row r="112" spans="1:12" ht="13.5" thickBot="1">
      <c r="A112" s="260" t="s">
        <v>582</v>
      </c>
      <c r="B112" s="260" t="s">
        <v>553</v>
      </c>
      <c r="C112" s="261">
        <v>144000</v>
      </c>
      <c r="D112" s="262">
        <v>94344.67</v>
      </c>
      <c r="E112" s="262">
        <v>112435.2</v>
      </c>
      <c r="F112" s="261">
        <v>0</v>
      </c>
      <c r="G112" s="261">
        <v>0</v>
      </c>
      <c r="H112" s="261">
        <v>0</v>
      </c>
      <c r="I112" s="261">
        <v>0</v>
      </c>
      <c r="J112" s="261">
        <v>0</v>
      </c>
      <c r="K112" s="261">
        <v>0</v>
      </c>
      <c r="L112" s="261">
        <v>0</v>
      </c>
    </row>
    <row r="113" spans="1:12" ht="13.5" thickBot="1">
      <c r="A113" s="260" t="s">
        <v>583</v>
      </c>
      <c r="B113" s="260" t="s">
        <v>553</v>
      </c>
      <c r="C113" s="261">
        <v>20000</v>
      </c>
      <c r="D113" s="262">
        <v>16055.35</v>
      </c>
      <c r="E113" s="262">
        <v>17586</v>
      </c>
      <c r="F113" s="261">
        <v>0</v>
      </c>
      <c r="G113" s="261">
        <v>0</v>
      </c>
      <c r="H113" s="261">
        <v>-252</v>
      </c>
      <c r="I113" s="261">
        <v>0</v>
      </c>
      <c r="J113" s="261">
        <v>0</v>
      </c>
      <c r="K113" s="261">
        <v>-252</v>
      </c>
      <c r="L113" s="261">
        <v>-2</v>
      </c>
    </row>
    <row r="114" spans="1:12" ht="13.5" thickBot="1">
      <c r="A114" s="260" t="s">
        <v>584</v>
      </c>
      <c r="B114" s="260" t="s">
        <v>553</v>
      </c>
      <c r="C114" s="261">
        <v>12000</v>
      </c>
      <c r="D114" s="262">
        <v>10785.92</v>
      </c>
      <c r="E114" s="262">
        <v>11676</v>
      </c>
      <c r="F114" s="261">
        <v>0</v>
      </c>
      <c r="G114" s="261">
        <v>0</v>
      </c>
      <c r="H114" s="261">
        <v>-186</v>
      </c>
      <c r="I114" s="261">
        <v>0</v>
      </c>
      <c r="J114" s="261">
        <v>0</v>
      </c>
      <c r="K114" s="261">
        <v>-186</v>
      </c>
      <c r="L114" s="261">
        <v>-48</v>
      </c>
    </row>
    <row r="115" spans="1:12" ht="13.5" thickBot="1">
      <c r="A115" s="260" t="s">
        <v>584</v>
      </c>
      <c r="B115" s="260" t="s">
        <v>556</v>
      </c>
      <c r="C115" s="261">
        <v>21800</v>
      </c>
      <c r="D115" s="262">
        <v>21557.31</v>
      </c>
      <c r="E115" s="262">
        <v>21211.4</v>
      </c>
      <c r="F115" s="261">
        <v>-345.91</v>
      </c>
      <c r="G115" s="261">
        <v>0</v>
      </c>
      <c r="H115" s="261">
        <v>0</v>
      </c>
      <c r="I115" s="261">
        <v>0</v>
      </c>
      <c r="J115" s="261">
        <v>0</v>
      </c>
      <c r="K115" s="261">
        <v>-345.91</v>
      </c>
      <c r="L115" s="261">
        <v>-87.2</v>
      </c>
    </row>
    <row r="116" spans="1:12" ht="13.5" thickBot="1">
      <c r="A116" s="260" t="s">
        <v>585</v>
      </c>
      <c r="B116" s="260" t="s">
        <v>556</v>
      </c>
      <c r="C116" s="261">
        <v>182242</v>
      </c>
      <c r="D116" s="262">
        <v>173357.02</v>
      </c>
      <c r="E116" s="262">
        <v>176774.74</v>
      </c>
      <c r="F116" s="262">
        <v>3417.72</v>
      </c>
      <c r="G116" s="261">
        <v>0</v>
      </c>
      <c r="H116" s="261">
        <v>0</v>
      </c>
      <c r="I116" s="261">
        <v>0</v>
      </c>
      <c r="J116" s="261">
        <v>0</v>
      </c>
      <c r="K116" s="262">
        <v>3417.72</v>
      </c>
      <c r="L116" s="261">
        <v>0</v>
      </c>
    </row>
    <row r="117" spans="1:12" ht="13.5" thickBot="1">
      <c r="A117" s="263" t="s">
        <v>586</v>
      </c>
      <c r="B117" s="263">
        <v>48</v>
      </c>
      <c r="C117" s="260"/>
      <c r="D117" s="264">
        <v>1610898.49</v>
      </c>
      <c r="E117" s="264">
        <v>1326066.29</v>
      </c>
      <c r="F117" s="264">
        <v>-79864.28</v>
      </c>
      <c r="G117" s="265">
        <v>0</v>
      </c>
      <c r="H117" s="264">
        <v>15194.59</v>
      </c>
      <c r="I117" s="265">
        <v>0</v>
      </c>
      <c r="J117" s="265">
        <v>0</v>
      </c>
      <c r="K117" s="264">
        <v>-64669.69</v>
      </c>
      <c r="L117" s="264">
        <v>12879.55</v>
      </c>
    </row>
    <row r="118" spans="1:12" ht="13.5" thickBot="1">
      <c r="A118" s="327" t="s">
        <v>492</v>
      </c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9"/>
    </row>
    <row r="119" spans="1:12" ht="13.5" thickBot="1">
      <c r="A119" s="260" t="s">
        <v>554</v>
      </c>
      <c r="B119" s="260" t="s">
        <v>553</v>
      </c>
      <c r="C119" s="261">
        <v>28971</v>
      </c>
      <c r="D119" s="262">
        <v>49302.12</v>
      </c>
      <c r="E119" s="262">
        <v>8172.72</v>
      </c>
      <c r="F119" s="261">
        <v>0</v>
      </c>
      <c r="G119" s="261">
        <v>0</v>
      </c>
      <c r="H119" s="261">
        <v>-57.94</v>
      </c>
      <c r="I119" s="261">
        <v>0</v>
      </c>
      <c r="J119" s="261">
        <v>0</v>
      </c>
      <c r="K119" s="261">
        <v>-57.94</v>
      </c>
      <c r="L119" s="261">
        <v>0</v>
      </c>
    </row>
    <row r="120" spans="1:12" ht="13.5" thickBot="1">
      <c r="A120" s="260" t="s">
        <v>555</v>
      </c>
      <c r="B120" s="260" t="s">
        <v>553</v>
      </c>
      <c r="C120" s="261">
        <v>41540</v>
      </c>
      <c r="D120" s="262">
        <v>60663.12</v>
      </c>
      <c r="E120" s="262">
        <v>5923.6</v>
      </c>
      <c r="F120" s="261">
        <v>0</v>
      </c>
      <c r="G120" s="261">
        <v>0</v>
      </c>
      <c r="H120" s="261">
        <v>660.48</v>
      </c>
      <c r="I120" s="261">
        <v>0</v>
      </c>
      <c r="J120" s="261">
        <v>0</v>
      </c>
      <c r="K120" s="261">
        <v>660.48</v>
      </c>
      <c r="L120" s="261">
        <v>236.77</v>
      </c>
    </row>
    <row r="121" spans="1:12" ht="13.5" thickBot="1">
      <c r="A121" s="260" t="s">
        <v>555</v>
      </c>
      <c r="B121" s="260" t="s">
        <v>556</v>
      </c>
      <c r="C121" s="261">
        <v>7815</v>
      </c>
      <c r="D121" s="262">
        <v>6394.47</v>
      </c>
      <c r="E121" s="262">
        <v>1114.42</v>
      </c>
      <c r="F121" s="262">
        <v>-5280.05</v>
      </c>
      <c r="G121" s="261">
        <v>0</v>
      </c>
      <c r="H121" s="261">
        <v>0</v>
      </c>
      <c r="I121" s="261">
        <v>0</v>
      </c>
      <c r="J121" s="261">
        <v>0</v>
      </c>
      <c r="K121" s="262">
        <v>-5280.05</v>
      </c>
      <c r="L121" s="261">
        <v>44.55</v>
      </c>
    </row>
    <row r="122" spans="1:12" ht="13.5" thickBot="1">
      <c r="A122" s="260" t="s">
        <v>557</v>
      </c>
      <c r="B122" s="260" t="s">
        <v>553</v>
      </c>
      <c r="C122" s="261">
        <v>15723</v>
      </c>
      <c r="D122" s="262">
        <v>24016.8</v>
      </c>
      <c r="E122" s="262">
        <v>5503.05</v>
      </c>
      <c r="F122" s="261">
        <v>0</v>
      </c>
      <c r="G122" s="261">
        <v>0</v>
      </c>
      <c r="H122" s="262">
        <v>1683.93</v>
      </c>
      <c r="I122" s="261">
        <v>0</v>
      </c>
      <c r="J122" s="261">
        <v>0</v>
      </c>
      <c r="K122" s="262">
        <v>1683.93</v>
      </c>
      <c r="L122" s="261">
        <v>-786.15</v>
      </c>
    </row>
    <row r="123" spans="1:12" ht="13.5" thickBot="1">
      <c r="A123" s="260" t="s">
        <v>558</v>
      </c>
      <c r="B123" s="260" t="s">
        <v>553</v>
      </c>
      <c r="C123" s="261">
        <v>30499</v>
      </c>
      <c r="D123" s="262">
        <v>46768.75</v>
      </c>
      <c r="E123" s="262">
        <v>4166.16</v>
      </c>
      <c r="F123" s="261">
        <v>0</v>
      </c>
      <c r="G123" s="261">
        <v>0</v>
      </c>
      <c r="H123" s="261">
        <v>247.04</v>
      </c>
      <c r="I123" s="261">
        <v>0</v>
      </c>
      <c r="J123" s="261">
        <v>0</v>
      </c>
      <c r="K123" s="261">
        <v>247.04</v>
      </c>
      <c r="L123" s="261">
        <v>64.04</v>
      </c>
    </row>
    <row r="124" spans="1:12" ht="13.5" thickBot="1">
      <c r="A124" s="260" t="s">
        <v>558</v>
      </c>
      <c r="B124" s="260" t="s">
        <v>556</v>
      </c>
      <c r="C124" s="261">
        <v>1708</v>
      </c>
      <c r="D124" s="262">
        <v>1587.8</v>
      </c>
      <c r="E124" s="261">
        <v>233.31</v>
      </c>
      <c r="F124" s="262">
        <v>-1354.49</v>
      </c>
      <c r="G124" s="261">
        <v>0</v>
      </c>
      <c r="H124" s="261">
        <v>0</v>
      </c>
      <c r="I124" s="261">
        <v>0</v>
      </c>
      <c r="J124" s="261">
        <v>0</v>
      </c>
      <c r="K124" s="262">
        <v>-1354.49</v>
      </c>
      <c r="L124" s="261">
        <v>3.58</v>
      </c>
    </row>
    <row r="125" spans="1:12" ht="13.5" thickBot="1">
      <c r="A125" s="260" t="s">
        <v>559</v>
      </c>
      <c r="B125" s="260" t="s">
        <v>553</v>
      </c>
      <c r="C125" s="261">
        <v>17198</v>
      </c>
      <c r="D125" s="262">
        <v>28692.21</v>
      </c>
      <c r="E125" s="262">
        <v>7878.4</v>
      </c>
      <c r="F125" s="261">
        <v>0</v>
      </c>
      <c r="G125" s="261">
        <v>0</v>
      </c>
      <c r="H125" s="261">
        <v>46.43</v>
      </c>
      <c r="I125" s="261">
        <v>0</v>
      </c>
      <c r="J125" s="261">
        <v>0</v>
      </c>
      <c r="K125" s="261">
        <v>46.43</v>
      </c>
      <c r="L125" s="261">
        <v>98.02</v>
      </c>
    </row>
    <row r="126" spans="1:12" ht="13.5" thickBot="1">
      <c r="A126" s="260" t="s">
        <v>559</v>
      </c>
      <c r="B126" s="260" t="s">
        <v>556</v>
      </c>
      <c r="C126" s="261">
        <v>1000</v>
      </c>
      <c r="D126" s="262">
        <v>1055.25</v>
      </c>
      <c r="E126" s="261">
        <v>458.1</v>
      </c>
      <c r="F126" s="261">
        <v>-597.15</v>
      </c>
      <c r="G126" s="261">
        <v>0</v>
      </c>
      <c r="H126" s="261">
        <v>0</v>
      </c>
      <c r="I126" s="261">
        <v>0</v>
      </c>
      <c r="J126" s="261">
        <v>0</v>
      </c>
      <c r="K126" s="261">
        <v>-597.15</v>
      </c>
      <c r="L126" s="261">
        <v>5.7</v>
      </c>
    </row>
    <row r="127" spans="1:12" ht="13.5" thickBot="1">
      <c r="A127" s="260" t="s">
        <v>560</v>
      </c>
      <c r="B127" s="260" t="s">
        <v>553</v>
      </c>
      <c r="C127" s="261">
        <v>10000</v>
      </c>
      <c r="D127" s="262">
        <v>7780</v>
      </c>
      <c r="E127" s="262">
        <v>2471</v>
      </c>
      <c r="F127" s="261">
        <v>0</v>
      </c>
      <c r="G127" s="261">
        <v>0</v>
      </c>
      <c r="H127" s="261">
        <v>38</v>
      </c>
      <c r="I127" s="261">
        <v>0</v>
      </c>
      <c r="J127" s="261">
        <v>0</v>
      </c>
      <c r="K127" s="261">
        <v>38</v>
      </c>
      <c r="L127" s="261">
        <v>18</v>
      </c>
    </row>
    <row r="128" spans="1:12" ht="13.5" thickBot="1">
      <c r="A128" s="260" t="s">
        <v>560</v>
      </c>
      <c r="B128" s="260" t="s">
        <v>556</v>
      </c>
      <c r="C128" s="261">
        <v>14511</v>
      </c>
      <c r="D128" s="262">
        <v>13684.76</v>
      </c>
      <c r="E128" s="262">
        <v>3585.67</v>
      </c>
      <c r="F128" s="262">
        <v>-10099.09</v>
      </c>
      <c r="G128" s="261">
        <v>0</v>
      </c>
      <c r="H128" s="261">
        <v>0</v>
      </c>
      <c r="I128" s="261">
        <v>0</v>
      </c>
      <c r="J128" s="261">
        <v>0</v>
      </c>
      <c r="K128" s="262">
        <v>-10099.09</v>
      </c>
      <c r="L128" s="261">
        <v>26.12</v>
      </c>
    </row>
    <row r="129" spans="1:12" ht="13.5" thickBot="1">
      <c r="A129" s="260" t="s">
        <v>561</v>
      </c>
      <c r="B129" s="260" t="s">
        <v>553</v>
      </c>
      <c r="C129" s="261">
        <v>40723</v>
      </c>
      <c r="D129" s="262">
        <v>31540.41</v>
      </c>
      <c r="E129" s="262">
        <v>15470.67</v>
      </c>
      <c r="F129" s="261">
        <v>0</v>
      </c>
      <c r="G129" s="261">
        <v>0</v>
      </c>
      <c r="H129" s="261">
        <v>-4.07</v>
      </c>
      <c r="I129" s="261">
        <v>0</v>
      </c>
      <c r="J129" s="261">
        <v>0</v>
      </c>
      <c r="K129" s="261">
        <v>-4.07</v>
      </c>
      <c r="L129" s="261">
        <v>0</v>
      </c>
    </row>
    <row r="130" spans="1:12" ht="13.5" thickBot="1">
      <c r="A130" s="260" t="s">
        <v>561</v>
      </c>
      <c r="B130" s="260" t="s">
        <v>556</v>
      </c>
      <c r="C130" s="261">
        <v>1000</v>
      </c>
      <c r="D130" s="262">
        <v>1618.05</v>
      </c>
      <c r="E130" s="261">
        <v>379.9</v>
      </c>
      <c r="F130" s="262">
        <v>-1238.15</v>
      </c>
      <c r="G130" s="261">
        <v>0</v>
      </c>
      <c r="H130" s="261">
        <v>0</v>
      </c>
      <c r="I130" s="261">
        <v>0</v>
      </c>
      <c r="J130" s="261">
        <v>0</v>
      </c>
      <c r="K130" s="262">
        <v>-1238.15</v>
      </c>
      <c r="L130" s="261">
        <v>0</v>
      </c>
    </row>
    <row r="131" spans="1:12" ht="13.5" thickBot="1">
      <c r="A131" s="260" t="s">
        <v>562</v>
      </c>
      <c r="B131" s="260" t="s">
        <v>553</v>
      </c>
      <c r="C131" s="261">
        <v>13000</v>
      </c>
      <c r="D131" s="262">
        <v>11744</v>
      </c>
      <c r="E131" s="262">
        <v>2830.1</v>
      </c>
      <c r="F131" s="261">
        <v>0</v>
      </c>
      <c r="G131" s="261">
        <v>0</v>
      </c>
      <c r="H131" s="261">
        <v>-92.3</v>
      </c>
      <c r="I131" s="261">
        <v>0</v>
      </c>
      <c r="J131" s="261">
        <v>0</v>
      </c>
      <c r="K131" s="261">
        <v>-92.3</v>
      </c>
      <c r="L131" s="261">
        <v>-104</v>
      </c>
    </row>
    <row r="132" spans="1:12" ht="13.5" thickBot="1">
      <c r="A132" s="260" t="s">
        <v>562</v>
      </c>
      <c r="B132" s="260" t="s">
        <v>556</v>
      </c>
      <c r="C132" s="261">
        <v>5258</v>
      </c>
      <c r="D132" s="262">
        <v>4586.95</v>
      </c>
      <c r="E132" s="262">
        <v>1144.67</v>
      </c>
      <c r="F132" s="262">
        <v>-3442.28</v>
      </c>
      <c r="G132" s="261">
        <v>0</v>
      </c>
      <c r="H132" s="261">
        <v>0</v>
      </c>
      <c r="I132" s="261">
        <v>0</v>
      </c>
      <c r="J132" s="261">
        <v>0</v>
      </c>
      <c r="K132" s="262">
        <v>-3442.28</v>
      </c>
      <c r="L132" s="261">
        <v>-42.06</v>
      </c>
    </row>
    <row r="133" spans="1:12" ht="13.5" thickBot="1">
      <c r="A133" s="260" t="s">
        <v>563</v>
      </c>
      <c r="B133" s="260" t="s">
        <v>556</v>
      </c>
      <c r="C133" s="261">
        <v>2000</v>
      </c>
      <c r="D133" s="262">
        <v>1407</v>
      </c>
      <c r="E133" s="261">
        <v>0</v>
      </c>
      <c r="F133" s="262">
        <v>-1407</v>
      </c>
      <c r="G133" s="261">
        <v>0</v>
      </c>
      <c r="H133" s="261">
        <v>0</v>
      </c>
      <c r="I133" s="261">
        <v>0</v>
      </c>
      <c r="J133" s="261">
        <v>0</v>
      </c>
      <c r="K133" s="262">
        <v>-1407</v>
      </c>
      <c r="L133" s="261">
        <v>0</v>
      </c>
    </row>
    <row r="134" spans="1:12" ht="13.5" thickBot="1">
      <c r="A134" s="260" t="s">
        <v>564</v>
      </c>
      <c r="B134" s="260" t="s">
        <v>556</v>
      </c>
      <c r="C134" s="261">
        <v>10519</v>
      </c>
      <c r="D134" s="262">
        <v>32854.92</v>
      </c>
      <c r="E134" s="262">
        <v>6031.59</v>
      </c>
      <c r="F134" s="262">
        <v>-26823.33</v>
      </c>
      <c r="G134" s="261">
        <v>0</v>
      </c>
      <c r="H134" s="261">
        <v>0</v>
      </c>
      <c r="I134" s="261">
        <v>0</v>
      </c>
      <c r="J134" s="261">
        <v>0</v>
      </c>
      <c r="K134" s="262">
        <v>-26823.33</v>
      </c>
      <c r="L134" s="262">
        <v>1485.28</v>
      </c>
    </row>
    <row r="135" spans="1:12" ht="13.5" thickBot="1">
      <c r="A135" s="260" t="s">
        <v>565</v>
      </c>
      <c r="B135" s="260" t="s">
        <v>553</v>
      </c>
      <c r="C135" s="261">
        <v>2000</v>
      </c>
      <c r="D135" s="262">
        <v>2579.12</v>
      </c>
      <c r="E135" s="262">
        <v>1599.8</v>
      </c>
      <c r="F135" s="261">
        <v>0</v>
      </c>
      <c r="G135" s="261">
        <v>0</v>
      </c>
      <c r="H135" s="261">
        <v>250.4</v>
      </c>
      <c r="I135" s="261">
        <v>0</v>
      </c>
      <c r="J135" s="261">
        <v>0</v>
      </c>
      <c r="K135" s="261">
        <v>250.4</v>
      </c>
      <c r="L135" s="261">
        <v>0</v>
      </c>
    </row>
    <row r="136" spans="1:12" ht="13.5" thickBot="1">
      <c r="A136" s="260" t="s">
        <v>566</v>
      </c>
      <c r="B136" s="260" t="s">
        <v>553</v>
      </c>
      <c r="C136" s="261">
        <v>1714</v>
      </c>
      <c r="D136" s="262">
        <v>1776.06</v>
      </c>
      <c r="E136" s="261">
        <v>65.13</v>
      </c>
      <c r="F136" s="261">
        <v>0</v>
      </c>
      <c r="G136" s="261">
        <v>0</v>
      </c>
      <c r="H136" s="261">
        <v>-2.92</v>
      </c>
      <c r="I136" s="261">
        <v>0</v>
      </c>
      <c r="J136" s="261">
        <v>0</v>
      </c>
      <c r="K136" s="261">
        <v>-2.92</v>
      </c>
      <c r="L136" s="261">
        <v>-2.92</v>
      </c>
    </row>
    <row r="137" spans="1:12" ht="13.5" thickBot="1">
      <c r="A137" s="260" t="s">
        <v>567</v>
      </c>
      <c r="B137" s="260" t="s">
        <v>556</v>
      </c>
      <c r="C137" s="261">
        <v>21</v>
      </c>
      <c r="D137" s="262">
        <v>52617.79</v>
      </c>
      <c r="E137" s="262">
        <v>26715.22</v>
      </c>
      <c r="F137" s="262">
        <v>-25902.57</v>
      </c>
      <c r="G137" s="261">
        <v>0</v>
      </c>
      <c r="H137" s="261">
        <v>0</v>
      </c>
      <c r="I137" s="261">
        <v>0</v>
      </c>
      <c r="J137" s="261">
        <v>0</v>
      </c>
      <c r="K137" s="262">
        <v>-25902.57</v>
      </c>
      <c r="L137" s="262">
        <v>1527.13</v>
      </c>
    </row>
    <row r="138" spans="1:12" ht="13.5" thickBot="1">
      <c r="A138" s="260" t="s">
        <v>568</v>
      </c>
      <c r="B138" s="260" t="s">
        <v>553</v>
      </c>
      <c r="C138" s="261">
        <v>246440</v>
      </c>
      <c r="D138" s="262">
        <v>246440</v>
      </c>
      <c r="E138" s="262">
        <v>145670.68</v>
      </c>
      <c r="F138" s="261">
        <v>0</v>
      </c>
      <c r="G138" s="261">
        <v>0</v>
      </c>
      <c r="H138" s="262">
        <v>2834.06</v>
      </c>
      <c r="I138" s="261">
        <v>0</v>
      </c>
      <c r="J138" s="261">
        <v>0</v>
      </c>
      <c r="K138" s="262">
        <v>2834.06</v>
      </c>
      <c r="L138" s="262">
        <v>-1626.51</v>
      </c>
    </row>
    <row r="139" spans="1:12" ht="13.5" thickBot="1">
      <c r="A139" s="260" t="s">
        <v>568</v>
      </c>
      <c r="B139" s="260" t="s">
        <v>556</v>
      </c>
      <c r="C139" s="261">
        <v>141593</v>
      </c>
      <c r="D139" s="262">
        <v>141593</v>
      </c>
      <c r="E139" s="262">
        <v>83695.62</v>
      </c>
      <c r="F139" s="262">
        <v>-57897.38</v>
      </c>
      <c r="G139" s="261">
        <v>0</v>
      </c>
      <c r="H139" s="261">
        <v>0</v>
      </c>
      <c r="I139" s="261">
        <v>0</v>
      </c>
      <c r="J139" s="261">
        <v>0</v>
      </c>
      <c r="K139" s="262">
        <v>-57897.38</v>
      </c>
      <c r="L139" s="261">
        <v>-934.52</v>
      </c>
    </row>
    <row r="140" spans="1:12" ht="13.5" thickBot="1">
      <c r="A140" s="260" t="s">
        <v>569</v>
      </c>
      <c r="B140" s="260" t="s">
        <v>553</v>
      </c>
      <c r="C140" s="261">
        <v>37883</v>
      </c>
      <c r="D140" s="262">
        <v>19473.43</v>
      </c>
      <c r="E140" s="262">
        <v>1469.86</v>
      </c>
      <c r="F140" s="261">
        <v>0</v>
      </c>
      <c r="G140" s="261">
        <v>0</v>
      </c>
      <c r="H140" s="261">
        <v>22.73</v>
      </c>
      <c r="I140" s="261">
        <v>0</v>
      </c>
      <c r="J140" s="261">
        <v>0</v>
      </c>
      <c r="K140" s="261">
        <v>22.73</v>
      </c>
      <c r="L140" s="261">
        <v>22.73</v>
      </c>
    </row>
    <row r="141" spans="1:12" ht="13.5" thickBot="1">
      <c r="A141" s="260" t="s">
        <v>570</v>
      </c>
      <c r="B141" s="260" t="s">
        <v>553</v>
      </c>
      <c r="C141" s="261">
        <v>12395</v>
      </c>
      <c r="D141" s="262">
        <v>4410.5</v>
      </c>
      <c r="E141" s="261">
        <v>78.09</v>
      </c>
      <c r="F141" s="261">
        <v>0</v>
      </c>
      <c r="G141" s="261">
        <v>0</v>
      </c>
      <c r="H141" s="261">
        <v>6.2</v>
      </c>
      <c r="I141" s="261">
        <v>0</v>
      </c>
      <c r="J141" s="261">
        <v>0</v>
      </c>
      <c r="K141" s="261">
        <v>6.2</v>
      </c>
      <c r="L141" s="261">
        <v>3.72</v>
      </c>
    </row>
    <row r="142" spans="1:12" ht="13.5" thickBot="1">
      <c r="A142" s="260" t="s">
        <v>570</v>
      </c>
      <c r="B142" s="260" t="s">
        <v>556</v>
      </c>
      <c r="C142" s="261">
        <v>16020</v>
      </c>
      <c r="D142" s="262">
        <v>7469.99</v>
      </c>
      <c r="E142" s="261">
        <v>100.93</v>
      </c>
      <c r="F142" s="262">
        <v>-7369.06</v>
      </c>
      <c r="G142" s="261">
        <v>0</v>
      </c>
      <c r="H142" s="261">
        <v>0</v>
      </c>
      <c r="I142" s="261">
        <v>0</v>
      </c>
      <c r="J142" s="261">
        <v>0</v>
      </c>
      <c r="K142" s="262">
        <v>-7369.06</v>
      </c>
      <c r="L142" s="261">
        <v>4.81</v>
      </c>
    </row>
    <row r="143" spans="1:12" ht="13.5" thickBot="1">
      <c r="A143" s="260" t="s">
        <v>571</v>
      </c>
      <c r="B143" s="260" t="s">
        <v>556</v>
      </c>
      <c r="C143" s="261">
        <v>23916</v>
      </c>
      <c r="D143" s="262">
        <v>18599.6</v>
      </c>
      <c r="E143" s="262">
        <v>1152.75</v>
      </c>
      <c r="F143" s="262">
        <v>-17446.85</v>
      </c>
      <c r="G143" s="261">
        <v>0</v>
      </c>
      <c r="H143" s="261">
        <v>0</v>
      </c>
      <c r="I143" s="261">
        <v>0</v>
      </c>
      <c r="J143" s="261">
        <v>0</v>
      </c>
      <c r="K143" s="262">
        <v>-17446.85</v>
      </c>
      <c r="L143" s="261">
        <v>14.35</v>
      </c>
    </row>
    <row r="144" spans="1:12" ht="13.5" thickBot="1">
      <c r="A144" s="260" t="s">
        <v>571</v>
      </c>
      <c r="B144" s="260" t="s">
        <v>553</v>
      </c>
      <c r="C144" s="261">
        <v>10000</v>
      </c>
      <c r="D144" s="262">
        <v>2365</v>
      </c>
      <c r="E144" s="261">
        <v>482</v>
      </c>
      <c r="F144" s="261">
        <v>0</v>
      </c>
      <c r="G144" s="261">
        <v>0</v>
      </c>
      <c r="H144" s="261">
        <v>18</v>
      </c>
      <c r="I144" s="261">
        <v>0</v>
      </c>
      <c r="J144" s="261">
        <v>0</v>
      </c>
      <c r="K144" s="261">
        <v>18</v>
      </c>
      <c r="L144" s="261">
        <v>6</v>
      </c>
    </row>
    <row r="145" spans="1:12" ht="13.5" thickBot="1">
      <c r="A145" s="260" t="s">
        <v>572</v>
      </c>
      <c r="B145" s="260" t="s">
        <v>553</v>
      </c>
      <c r="C145" s="261">
        <v>85000</v>
      </c>
      <c r="D145" s="262">
        <v>91953.14</v>
      </c>
      <c r="E145" s="262">
        <v>76534</v>
      </c>
      <c r="F145" s="261">
        <v>0</v>
      </c>
      <c r="G145" s="261">
        <v>0</v>
      </c>
      <c r="H145" s="262">
        <v>-2414</v>
      </c>
      <c r="I145" s="261">
        <v>0</v>
      </c>
      <c r="J145" s="261">
        <v>0</v>
      </c>
      <c r="K145" s="262">
        <v>-2414</v>
      </c>
      <c r="L145" s="262">
        <v>-10302</v>
      </c>
    </row>
    <row r="146" spans="1:12" ht="13.5" thickBot="1">
      <c r="A146" s="260" t="s">
        <v>572</v>
      </c>
      <c r="B146" s="260" t="s">
        <v>556</v>
      </c>
      <c r="C146" s="261">
        <v>1091</v>
      </c>
      <c r="D146" s="262">
        <v>2081.53</v>
      </c>
      <c r="E146" s="261">
        <v>982.34</v>
      </c>
      <c r="F146" s="262">
        <v>-1099.19</v>
      </c>
      <c r="G146" s="261">
        <v>0</v>
      </c>
      <c r="H146" s="261">
        <v>0</v>
      </c>
      <c r="I146" s="261">
        <v>0</v>
      </c>
      <c r="J146" s="261">
        <v>0</v>
      </c>
      <c r="K146" s="262">
        <v>-1099.19</v>
      </c>
      <c r="L146" s="261">
        <v>-132.23</v>
      </c>
    </row>
    <row r="147" spans="1:12" ht="13.5" thickBot="1">
      <c r="A147" s="327" t="s">
        <v>130</v>
      </c>
      <c r="B147" s="328"/>
      <c r="C147" s="328"/>
      <c r="D147" s="328"/>
      <c r="E147" s="328"/>
      <c r="F147" s="328"/>
      <c r="G147" s="328"/>
      <c r="H147" s="328"/>
      <c r="I147" s="328"/>
      <c r="J147" s="328"/>
      <c r="K147" s="328"/>
      <c r="L147" s="329"/>
    </row>
    <row r="148" spans="1:12" ht="13.5" thickBot="1">
      <c r="A148" s="260" t="s">
        <v>573</v>
      </c>
      <c r="B148" s="260" t="s">
        <v>553</v>
      </c>
      <c r="C148" s="261">
        <v>20000</v>
      </c>
      <c r="D148" s="262">
        <v>5637.2</v>
      </c>
      <c r="E148" s="262">
        <v>6030</v>
      </c>
      <c r="F148" s="261">
        <v>0</v>
      </c>
      <c r="G148" s="261">
        <v>0</v>
      </c>
      <c r="H148" s="261">
        <v>-146.94</v>
      </c>
      <c r="I148" s="261">
        <v>0</v>
      </c>
      <c r="J148" s="261">
        <v>0</v>
      </c>
      <c r="K148" s="261">
        <v>-146.94</v>
      </c>
      <c r="L148" s="261">
        <v>0</v>
      </c>
    </row>
    <row r="149" spans="1:12" ht="13.5" thickBot="1">
      <c r="A149" s="260" t="s">
        <v>574</v>
      </c>
      <c r="B149" s="260" t="s">
        <v>553</v>
      </c>
      <c r="C149" s="261">
        <v>20266</v>
      </c>
      <c r="D149" s="262">
        <v>5950.93</v>
      </c>
      <c r="E149" s="262">
        <v>8025.34</v>
      </c>
      <c r="F149" s="261">
        <v>0</v>
      </c>
      <c r="G149" s="261">
        <v>0</v>
      </c>
      <c r="H149" s="261">
        <v>0</v>
      </c>
      <c r="I149" s="261">
        <v>0</v>
      </c>
      <c r="J149" s="261">
        <v>0</v>
      </c>
      <c r="K149" s="261">
        <v>0</v>
      </c>
      <c r="L149" s="261">
        <v>0</v>
      </c>
    </row>
    <row r="150" spans="1:12" ht="13.5" thickBot="1">
      <c r="A150" s="260" t="s">
        <v>574</v>
      </c>
      <c r="B150" s="260" t="s">
        <v>556</v>
      </c>
      <c r="C150" s="261">
        <v>42000</v>
      </c>
      <c r="D150" s="262">
        <v>6654.42</v>
      </c>
      <c r="E150" s="262">
        <v>16632</v>
      </c>
      <c r="F150" s="262">
        <v>9977.58</v>
      </c>
      <c r="G150" s="261">
        <v>0</v>
      </c>
      <c r="H150" s="261">
        <v>0</v>
      </c>
      <c r="I150" s="261">
        <v>0</v>
      </c>
      <c r="J150" s="261">
        <v>0</v>
      </c>
      <c r="K150" s="262">
        <v>9977.58</v>
      </c>
      <c r="L150" s="261">
        <v>0</v>
      </c>
    </row>
    <row r="151" spans="1:12" ht="13.5" thickBot="1">
      <c r="A151" s="260" t="s">
        <v>575</v>
      </c>
      <c r="B151" s="260" t="s">
        <v>553</v>
      </c>
      <c r="C151" s="261">
        <v>23000</v>
      </c>
      <c r="D151" s="262">
        <v>7409.3</v>
      </c>
      <c r="E151" s="262">
        <v>9158.6</v>
      </c>
      <c r="F151" s="261">
        <v>0</v>
      </c>
      <c r="G151" s="261">
        <v>0</v>
      </c>
      <c r="H151" s="261">
        <v>4.6</v>
      </c>
      <c r="I151" s="261">
        <v>0</v>
      </c>
      <c r="J151" s="261">
        <v>0</v>
      </c>
      <c r="K151" s="261">
        <v>4.6</v>
      </c>
      <c r="L151" s="261">
        <v>0</v>
      </c>
    </row>
    <row r="152" spans="1:12" ht="13.5" thickBot="1">
      <c r="A152" s="260" t="s">
        <v>575</v>
      </c>
      <c r="B152" s="260" t="s">
        <v>556</v>
      </c>
      <c r="C152" s="261">
        <v>42000</v>
      </c>
      <c r="D152" s="262">
        <v>6322.54</v>
      </c>
      <c r="E152" s="262">
        <v>16724.4</v>
      </c>
      <c r="F152" s="262">
        <v>10401.86</v>
      </c>
      <c r="G152" s="261">
        <v>0</v>
      </c>
      <c r="H152" s="261">
        <v>0</v>
      </c>
      <c r="I152" s="261">
        <v>0</v>
      </c>
      <c r="J152" s="261">
        <v>0</v>
      </c>
      <c r="K152" s="262">
        <v>10401.86</v>
      </c>
      <c r="L152" s="261">
        <v>0</v>
      </c>
    </row>
    <row r="153" spans="1:12" ht="13.5" thickBot="1">
      <c r="A153" s="260" t="s">
        <v>576</v>
      </c>
      <c r="B153" s="260" t="s">
        <v>556</v>
      </c>
      <c r="C153" s="261">
        <v>42000</v>
      </c>
      <c r="D153" s="262">
        <v>6350.38</v>
      </c>
      <c r="E153" s="262">
        <v>16728.6</v>
      </c>
      <c r="F153" s="262">
        <v>10378.22</v>
      </c>
      <c r="G153" s="261">
        <v>0</v>
      </c>
      <c r="H153" s="261">
        <v>0</v>
      </c>
      <c r="I153" s="261">
        <v>0</v>
      </c>
      <c r="J153" s="261">
        <v>0</v>
      </c>
      <c r="K153" s="262">
        <v>10378.22</v>
      </c>
      <c r="L153" s="261">
        <v>0</v>
      </c>
    </row>
    <row r="154" spans="1:12" ht="13.5" thickBot="1">
      <c r="A154" s="260" t="s">
        <v>576</v>
      </c>
      <c r="B154" s="260" t="s">
        <v>553</v>
      </c>
      <c r="C154" s="261">
        <v>61000</v>
      </c>
      <c r="D154" s="262">
        <v>19390.74</v>
      </c>
      <c r="E154" s="262">
        <v>24296.3</v>
      </c>
      <c r="F154" s="261">
        <v>0</v>
      </c>
      <c r="G154" s="261">
        <v>0</v>
      </c>
      <c r="H154" s="261">
        <v>91.5</v>
      </c>
      <c r="I154" s="261">
        <v>0</v>
      </c>
      <c r="J154" s="261">
        <v>0</v>
      </c>
      <c r="K154" s="261">
        <v>91.5</v>
      </c>
      <c r="L154" s="261">
        <v>0</v>
      </c>
    </row>
    <row r="155" spans="1:12" ht="13.5" thickBot="1">
      <c r="A155" s="260" t="s">
        <v>577</v>
      </c>
      <c r="B155" s="260" t="s">
        <v>553</v>
      </c>
      <c r="C155" s="261">
        <v>5000</v>
      </c>
      <c r="D155" s="262">
        <v>1968.2</v>
      </c>
      <c r="E155" s="262">
        <v>2471.5</v>
      </c>
      <c r="F155" s="261">
        <v>0</v>
      </c>
      <c r="G155" s="261">
        <v>0</v>
      </c>
      <c r="H155" s="261">
        <v>0.5</v>
      </c>
      <c r="I155" s="261">
        <v>0</v>
      </c>
      <c r="J155" s="261">
        <v>0</v>
      </c>
      <c r="K155" s="261">
        <v>0.5</v>
      </c>
      <c r="L155" s="261">
        <v>0</v>
      </c>
    </row>
    <row r="156" spans="1:12" ht="13.5" thickBot="1">
      <c r="A156" s="260" t="s">
        <v>577</v>
      </c>
      <c r="B156" s="260" t="s">
        <v>556</v>
      </c>
      <c r="C156" s="261">
        <v>57000</v>
      </c>
      <c r="D156" s="262">
        <v>11307.67</v>
      </c>
      <c r="E156" s="262">
        <v>28175.1</v>
      </c>
      <c r="F156" s="262">
        <v>16867.43</v>
      </c>
      <c r="G156" s="261">
        <v>0</v>
      </c>
      <c r="H156" s="261">
        <v>0</v>
      </c>
      <c r="I156" s="261">
        <v>0</v>
      </c>
      <c r="J156" s="261">
        <v>0</v>
      </c>
      <c r="K156" s="262">
        <v>16867.43</v>
      </c>
      <c r="L156" s="261">
        <v>0</v>
      </c>
    </row>
    <row r="157" spans="1:12" ht="13.5" thickBot="1">
      <c r="A157" s="260" t="s">
        <v>578</v>
      </c>
      <c r="B157" s="260" t="s">
        <v>556</v>
      </c>
      <c r="C157" s="261">
        <v>60000</v>
      </c>
      <c r="D157" s="262">
        <v>18644.45</v>
      </c>
      <c r="E157" s="262">
        <v>35280</v>
      </c>
      <c r="F157" s="262">
        <v>16635.55</v>
      </c>
      <c r="G157" s="261">
        <v>0</v>
      </c>
      <c r="H157" s="261">
        <v>0</v>
      </c>
      <c r="I157" s="261">
        <v>0</v>
      </c>
      <c r="J157" s="261">
        <v>0</v>
      </c>
      <c r="K157" s="262">
        <v>16635.55</v>
      </c>
      <c r="L157" s="261">
        <v>0</v>
      </c>
    </row>
    <row r="158" spans="1:12" ht="13.5" thickBot="1">
      <c r="A158" s="260" t="s">
        <v>578</v>
      </c>
      <c r="B158" s="260" t="s">
        <v>553</v>
      </c>
      <c r="C158" s="261">
        <v>145296</v>
      </c>
      <c r="D158" s="262">
        <v>62893.31</v>
      </c>
      <c r="E158" s="262">
        <v>85434.05</v>
      </c>
      <c r="F158" s="261">
        <v>0</v>
      </c>
      <c r="G158" s="261">
        <v>0</v>
      </c>
      <c r="H158" s="261">
        <v>0</v>
      </c>
      <c r="I158" s="261">
        <v>0</v>
      </c>
      <c r="J158" s="261">
        <v>0</v>
      </c>
      <c r="K158" s="261">
        <v>0</v>
      </c>
      <c r="L158" s="261">
        <v>0</v>
      </c>
    </row>
    <row r="159" spans="1:12" ht="13.5" thickBot="1">
      <c r="A159" s="260" t="s">
        <v>579</v>
      </c>
      <c r="B159" s="260" t="s">
        <v>556</v>
      </c>
      <c r="C159" s="261">
        <v>42500</v>
      </c>
      <c r="D159" s="262">
        <v>10380.43</v>
      </c>
      <c r="E159" s="262">
        <v>25143</v>
      </c>
      <c r="F159" s="262">
        <v>14762.57</v>
      </c>
      <c r="G159" s="261">
        <v>0</v>
      </c>
      <c r="H159" s="261">
        <v>0</v>
      </c>
      <c r="I159" s="261">
        <v>0</v>
      </c>
      <c r="J159" s="261">
        <v>0</v>
      </c>
      <c r="K159" s="262">
        <v>14762.57</v>
      </c>
      <c r="L159" s="261">
        <v>0</v>
      </c>
    </row>
    <row r="160" spans="1:12" ht="13.5" thickBot="1">
      <c r="A160" s="260" t="s">
        <v>579</v>
      </c>
      <c r="B160" s="260" t="s">
        <v>553</v>
      </c>
      <c r="C160" s="261">
        <v>324348</v>
      </c>
      <c r="D160" s="262">
        <v>134594.33</v>
      </c>
      <c r="E160" s="262">
        <v>191884.28</v>
      </c>
      <c r="F160" s="261">
        <v>0</v>
      </c>
      <c r="G160" s="261">
        <v>0</v>
      </c>
      <c r="H160" s="261">
        <v>-64.87</v>
      </c>
      <c r="I160" s="261">
        <v>0</v>
      </c>
      <c r="J160" s="261">
        <v>0</v>
      </c>
      <c r="K160" s="261">
        <v>-64.87</v>
      </c>
      <c r="L160" s="261">
        <v>0</v>
      </c>
    </row>
    <row r="161" spans="1:12" ht="13.5" thickBot="1">
      <c r="A161" s="260" t="s">
        <v>580</v>
      </c>
      <c r="B161" s="260" t="s">
        <v>553</v>
      </c>
      <c r="C161" s="261">
        <v>64000</v>
      </c>
      <c r="D161" s="262">
        <v>26529.03</v>
      </c>
      <c r="E161" s="262">
        <v>37478.4</v>
      </c>
      <c r="F161" s="261">
        <v>0</v>
      </c>
      <c r="G161" s="261">
        <v>0</v>
      </c>
      <c r="H161" s="261">
        <v>38.4</v>
      </c>
      <c r="I161" s="261">
        <v>0</v>
      </c>
      <c r="J161" s="261">
        <v>0</v>
      </c>
      <c r="K161" s="261">
        <v>38.4</v>
      </c>
      <c r="L161" s="261">
        <v>38.4</v>
      </c>
    </row>
    <row r="162" spans="1:12" ht="13.5" thickBot="1">
      <c r="A162" s="260" t="s">
        <v>581</v>
      </c>
      <c r="B162" s="260" t="s">
        <v>553</v>
      </c>
      <c r="C162" s="261">
        <v>99609</v>
      </c>
      <c r="D162" s="262">
        <v>55709.52</v>
      </c>
      <c r="E162" s="262">
        <v>68680.41</v>
      </c>
      <c r="F162" s="261">
        <v>0</v>
      </c>
      <c r="G162" s="261">
        <v>0</v>
      </c>
      <c r="H162" s="261">
        <v>139.46</v>
      </c>
      <c r="I162" s="261">
        <v>0</v>
      </c>
      <c r="J162" s="261">
        <v>0</v>
      </c>
      <c r="K162" s="261">
        <v>139.46</v>
      </c>
      <c r="L162" s="261">
        <v>0</v>
      </c>
    </row>
    <row r="163" spans="1:12" ht="13.5" thickBot="1">
      <c r="A163" s="260" t="s">
        <v>582</v>
      </c>
      <c r="B163" s="260" t="s">
        <v>553</v>
      </c>
      <c r="C163" s="261">
        <v>144000</v>
      </c>
      <c r="D163" s="262">
        <v>94344.67</v>
      </c>
      <c r="E163" s="262">
        <v>112550.4</v>
      </c>
      <c r="F163" s="261">
        <v>0</v>
      </c>
      <c r="G163" s="261">
        <v>0</v>
      </c>
      <c r="H163" s="261">
        <v>115.2</v>
      </c>
      <c r="I163" s="261">
        <v>0</v>
      </c>
      <c r="J163" s="261">
        <v>0</v>
      </c>
      <c r="K163" s="261">
        <v>115.2</v>
      </c>
      <c r="L163" s="261">
        <v>115.2</v>
      </c>
    </row>
    <row r="164" spans="1:12" ht="13.5" thickBot="1">
      <c r="A164" s="260" t="s">
        <v>583</v>
      </c>
      <c r="B164" s="260" t="s">
        <v>553</v>
      </c>
      <c r="C164" s="261">
        <v>20000</v>
      </c>
      <c r="D164" s="262">
        <v>16055.35</v>
      </c>
      <c r="E164" s="262">
        <v>17586</v>
      </c>
      <c r="F164" s="261">
        <v>0</v>
      </c>
      <c r="G164" s="261">
        <v>0</v>
      </c>
      <c r="H164" s="261">
        <v>-252</v>
      </c>
      <c r="I164" s="261">
        <v>0</v>
      </c>
      <c r="J164" s="261">
        <v>0</v>
      </c>
      <c r="K164" s="261">
        <v>-252</v>
      </c>
      <c r="L164" s="261">
        <v>0</v>
      </c>
    </row>
    <row r="165" spans="1:12" ht="13.5" thickBot="1">
      <c r="A165" s="260" t="s">
        <v>584</v>
      </c>
      <c r="B165" s="260" t="s">
        <v>553</v>
      </c>
      <c r="C165" s="261">
        <v>12000</v>
      </c>
      <c r="D165" s="262">
        <v>10785.92</v>
      </c>
      <c r="E165" s="262">
        <v>11676</v>
      </c>
      <c r="F165" s="261">
        <v>0</v>
      </c>
      <c r="G165" s="261">
        <v>0</v>
      </c>
      <c r="H165" s="261">
        <v>-186</v>
      </c>
      <c r="I165" s="261">
        <v>0</v>
      </c>
      <c r="J165" s="261">
        <v>0</v>
      </c>
      <c r="K165" s="261">
        <v>-186</v>
      </c>
      <c r="L165" s="261">
        <v>0</v>
      </c>
    </row>
    <row r="166" spans="1:12" ht="13.5" thickBot="1">
      <c r="A166" s="260" t="s">
        <v>584</v>
      </c>
      <c r="B166" s="260" t="s">
        <v>556</v>
      </c>
      <c r="C166" s="261">
        <v>21800</v>
      </c>
      <c r="D166" s="262">
        <v>21557.31</v>
      </c>
      <c r="E166" s="262">
        <v>21211.4</v>
      </c>
      <c r="F166" s="261">
        <v>-345.91</v>
      </c>
      <c r="G166" s="261">
        <v>0</v>
      </c>
      <c r="H166" s="261">
        <v>0</v>
      </c>
      <c r="I166" s="261">
        <v>0</v>
      </c>
      <c r="J166" s="261">
        <v>0</v>
      </c>
      <c r="K166" s="261">
        <v>-345.91</v>
      </c>
      <c r="L166" s="261">
        <v>0</v>
      </c>
    </row>
    <row r="167" spans="1:12" ht="13.5" thickBot="1">
      <c r="A167" s="260" t="s">
        <v>585</v>
      </c>
      <c r="B167" s="260" t="s">
        <v>556</v>
      </c>
      <c r="C167" s="261">
        <v>182242</v>
      </c>
      <c r="D167" s="262">
        <v>173357.02</v>
      </c>
      <c r="E167" s="262">
        <v>176774.74</v>
      </c>
      <c r="F167" s="262">
        <v>3417.72</v>
      </c>
      <c r="G167" s="261">
        <v>0</v>
      </c>
      <c r="H167" s="261">
        <v>0</v>
      </c>
      <c r="I167" s="261">
        <v>0</v>
      </c>
      <c r="J167" s="261">
        <v>0</v>
      </c>
      <c r="K167" s="262">
        <v>3417.72</v>
      </c>
      <c r="L167" s="261">
        <v>0</v>
      </c>
    </row>
    <row r="168" spans="1:12" ht="13.5" thickBot="1">
      <c r="A168" s="263" t="s">
        <v>586</v>
      </c>
      <c r="B168" s="263">
        <v>48</v>
      </c>
      <c r="C168" s="260"/>
      <c r="D168" s="264">
        <v>1610898.49</v>
      </c>
      <c r="E168" s="264">
        <v>1315850.3</v>
      </c>
      <c r="F168" s="264">
        <v>-77861.57</v>
      </c>
      <c r="G168" s="265">
        <v>0</v>
      </c>
      <c r="H168" s="264">
        <v>2975.89</v>
      </c>
      <c r="I168" s="265">
        <v>0</v>
      </c>
      <c r="J168" s="265">
        <v>0</v>
      </c>
      <c r="K168" s="264">
        <v>-74885.68</v>
      </c>
      <c r="L168" s="264">
        <v>-10215.99</v>
      </c>
    </row>
    <row r="169" spans="1:12" ht="13.5" thickBot="1">
      <c r="A169" s="327" t="s">
        <v>492</v>
      </c>
      <c r="B169" s="328"/>
      <c r="C169" s="328"/>
      <c r="D169" s="328"/>
      <c r="E169" s="328"/>
      <c r="F169" s="328"/>
      <c r="G169" s="328"/>
      <c r="H169" s="328"/>
      <c r="I169" s="328"/>
      <c r="J169" s="328"/>
      <c r="K169" s="328"/>
      <c r="L169" s="329"/>
    </row>
    <row r="170" spans="1:12" ht="13.5" thickBot="1">
      <c r="A170" s="260" t="s">
        <v>589</v>
      </c>
      <c r="B170" s="260" t="s">
        <v>556</v>
      </c>
      <c r="C170" s="261">
        <v>28397</v>
      </c>
      <c r="D170" s="262">
        <v>1079.09</v>
      </c>
      <c r="E170" s="261">
        <v>0</v>
      </c>
      <c r="F170" s="262">
        <v>-1079.09</v>
      </c>
      <c r="G170" s="261">
        <v>0</v>
      </c>
      <c r="H170" s="261">
        <v>0</v>
      </c>
      <c r="I170" s="261">
        <v>0</v>
      </c>
      <c r="J170" s="261">
        <v>0</v>
      </c>
      <c r="K170" s="262">
        <v>-1079.09</v>
      </c>
      <c r="L170" s="261">
        <v>0</v>
      </c>
    </row>
    <row r="171" spans="1:12" ht="13.5" thickBot="1">
      <c r="A171" s="260" t="s">
        <v>590</v>
      </c>
      <c r="B171" s="260" t="s">
        <v>556</v>
      </c>
      <c r="C171" s="261">
        <v>218242</v>
      </c>
      <c r="D171" s="262">
        <v>218242</v>
      </c>
      <c r="E171" s="262">
        <v>63508.42</v>
      </c>
      <c r="F171" s="262">
        <v>-154733.58</v>
      </c>
      <c r="G171" s="261">
        <v>0</v>
      </c>
      <c r="H171" s="261">
        <v>0</v>
      </c>
      <c r="I171" s="261">
        <v>0</v>
      </c>
      <c r="J171" s="261">
        <v>0</v>
      </c>
      <c r="K171" s="262">
        <v>-154733.58</v>
      </c>
      <c r="L171" s="261">
        <v>0</v>
      </c>
    </row>
    <row r="172" spans="1:12" ht="13.5" thickBot="1">
      <c r="A172" s="260" t="s">
        <v>554</v>
      </c>
      <c r="B172" s="260" t="s">
        <v>553</v>
      </c>
      <c r="C172" s="261">
        <v>220890</v>
      </c>
      <c r="D172" s="262">
        <v>34458.84</v>
      </c>
      <c r="E172" s="262">
        <v>62313.07</v>
      </c>
      <c r="F172" s="261">
        <v>0</v>
      </c>
      <c r="G172" s="261">
        <v>0</v>
      </c>
      <c r="H172" s="261">
        <v>-441.78</v>
      </c>
      <c r="I172" s="261">
        <v>0</v>
      </c>
      <c r="J172" s="261">
        <v>0</v>
      </c>
      <c r="K172" s="261">
        <v>-441.78</v>
      </c>
      <c r="L172" s="261">
        <v>0</v>
      </c>
    </row>
    <row r="173" spans="1:12" ht="13.5" thickBot="1">
      <c r="A173" s="260" t="s">
        <v>555</v>
      </c>
      <c r="B173" s="260" t="s">
        <v>553</v>
      </c>
      <c r="C173" s="261">
        <v>219316</v>
      </c>
      <c r="D173" s="262">
        <v>21054.34</v>
      </c>
      <c r="E173" s="262">
        <v>32283.32</v>
      </c>
      <c r="F173" s="261">
        <v>0</v>
      </c>
      <c r="G173" s="261">
        <v>0</v>
      </c>
      <c r="H173" s="262">
        <v>4495.98</v>
      </c>
      <c r="I173" s="261">
        <v>0</v>
      </c>
      <c r="J173" s="261">
        <v>0</v>
      </c>
      <c r="K173" s="262">
        <v>4495.98</v>
      </c>
      <c r="L173" s="261">
        <v>0</v>
      </c>
    </row>
    <row r="174" spans="1:12" ht="13.5" thickBot="1">
      <c r="A174" s="260" t="s">
        <v>557</v>
      </c>
      <c r="B174" s="260" t="s">
        <v>553</v>
      </c>
      <c r="C174" s="261">
        <v>794789</v>
      </c>
      <c r="D174" s="262">
        <v>99348.63</v>
      </c>
      <c r="E174" s="262">
        <v>278176.15</v>
      </c>
      <c r="F174" s="261">
        <v>0</v>
      </c>
      <c r="G174" s="261">
        <v>0</v>
      </c>
      <c r="H174" s="262">
        <v>85121.9</v>
      </c>
      <c r="I174" s="261">
        <v>0</v>
      </c>
      <c r="J174" s="261">
        <v>0</v>
      </c>
      <c r="K174" s="262">
        <v>85121.9</v>
      </c>
      <c r="L174" s="261">
        <v>0</v>
      </c>
    </row>
    <row r="175" spans="1:12" ht="13.5" thickBot="1">
      <c r="A175" s="260" t="s">
        <v>558</v>
      </c>
      <c r="B175" s="260" t="s">
        <v>553</v>
      </c>
      <c r="C175" s="261">
        <v>260054</v>
      </c>
      <c r="D175" s="262">
        <v>36407.56</v>
      </c>
      <c r="E175" s="262">
        <v>35523.38</v>
      </c>
      <c r="F175" s="261">
        <v>0</v>
      </c>
      <c r="G175" s="261">
        <v>0</v>
      </c>
      <c r="H175" s="262">
        <v>2106.44</v>
      </c>
      <c r="I175" s="261">
        <v>0</v>
      </c>
      <c r="J175" s="261">
        <v>0</v>
      </c>
      <c r="K175" s="262">
        <v>2106.44</v>
      </c>
      <c r="L175" s="261">
        <v>0</v>
      </c>
    </row>
    <row r="176" spans="1:12" ht="13.5" thickBot="1">
      <c r="A176" s="260" t="s">
        <v>559</v>
      </c>
      <c r="B176" s="260" t="s">
        <v>553</v>
      </c>
      <c r="C176" s="261">
        <v>278432</v>
      </c>
      <c r="D176" s="262">
        <v>78239.39</v>
      </c>
      <c r="E176" s="262">
        <v>127549.7</v>
      </c>
      <c r="F176" s="261">
        <v>0</v>
      </c>
      <c r="G176" s="261">
        <v>0</v>
      </c>
      <c r="H176" s="261">
        <v>751.77</v>
      </c>
      <c r="I176" s="261">
        <v>0</v>
      </c>
      <c r="J176" s="261">
        <v>0</v>
      </c>
      <c r="K176" s="261">
        <v>751.77</v>
      </c>
      <c r="L176" s="261">
        <v>0</v>
      </c>
    </row>
    <row r="177" spans="1:12" ht="13.5" thickBot="1">
      <c r="A177" s="260" t="s">
        <v>591</v>
      </c>
      <c r="B177" s="260" t="s">
        <v>553</v>
      </c>
      <c r="C177" s="261">
        <v>101683</v>
      </c>
      <c r="D177" s="262">
        <v>7188.99</v>
      </c>
      <c r="E177" s="261">
        <v>0</v>
      </c>
      <c r="F177" s="261">
        <v>0</v>
      </c>
      <c r="G177" s="261">
        <v>0</v>
      </c>
      <c r="H177" s="261">
        <v>0</v>
      </c>
      <c r="I177" s="261">
        <v>0</v>
      </c>
      <c r="J177" s="261">
        <v>0</v>
      </c>
      <c r="K177" s="261">
        <v>0</v>
      </c>
      <c r="L177" s="261">
        <v>0</v>
      </c>
    </row>
    <row r="178" spans="1:12" ht="13.5" thickBot="1">
      <c r="A178" s="260" t="s">
        <v>591</v>
      </c>
      <c r="B178" s="260" t="s">
        <v>556</v>
      </c>
      <c r="C178" s="261">
        <v>45912</v>
      </c>
      <c r="D178" s="262">
        <v>3245.98</v>
      </c>
      <c r="E178" s="261">
        <v>0</v>
      </c>
      <c r="F178" s="262">
        <v>-3245.98</v>
      </c>
      <c r="G178" s="261">
        <v>0</v>
      </c>
      <c r="H178" s="261">
        <v>0</v>
      </c>
      <c r="I178" s="261">
        <v>0</v>
      </c>
      <c r="J178" s="261">
        <v>0</v>
      </c>
      <c r="K178" s="262">
        <v>-3245.98</v>
      </c>
      <c r="L178" s="261">
        <v>0</v>
      </c>
    </row>
    <row r="179" spans="1:12" ht="13.5" thickBot="1">
      <c r="A179" s="260" t="s">
        <v>592</v>
      </c>
      <c r="B179" s="260" t="s">
        <v>556</v>
      </c>
      <c r="C179" s="261">
        <v>291589</v>
      </c>
      <c r="D179" s="262">
        <v>47849.75</v>
      </c>
      <c r="E179" s="261">
        <v>0</v>
      </c>
      <c r="F179" s="262">
        <v>-47849.75</v>
      </c>
      <c r="G179" s="261">
        <v>0</v>
      </c>
      <c r="H179" s="261">
        <v>0</v>
      </c>
      <c r="I179" s="261">
        <v>0</v>
      </c>
      <c r="J179" s="261">
        <v>0</v>
      </c>
      <c r="K179" s="262">
        <v>-47849.75</v>
      </c>
      <c r="L179" s="261">
        <v>0</v>
      </c>
    </row>
    <row r="180" spans="1:12" ht="13.5" thickBot="1">
      <c r="A180" s="260" t="s">
        <v>593</v>
      </c>
      <c r="B180" s="260" t="s">
        <v>556</v>
      </c>
      <c r="C180" s="261">
        <v>19784</v>
      </c>
      <c r="D180" s="262">
        <v>24356.08</v>
      </c>
      <c r="E180" s="261">
        <v>0</v>
      </c>
      <c r="F180" s="262">
        <v>-24356.08</v>
      </c>
      <c r="G180" s="261">
        <v>0</v>
      </c>
      <c r="H180" s="261">
        <v>0</v>
      </c>
      <c r="I180" s="261">
        <v>0</v>
      </c>
      <c r="J180" s="261">
        <v>0</v>
      </c>
      <c r="K180" s="262">
        <v>-24356.08</v>
      </c>
      <c r="L180" s="261">
        <v>0</v>
      </c>
    </row>
    <row r="181" spans="1:12" ht="13.5" thickBot="1">
      <c r="A181" s="260" t="s">
        <v>560</v>
      </c>
      <c r="B181" s="260" t="s">
        <v>553</v>
      </c>
      <c r="C181" s="261">
        <v>7336234</v>
      </c>
      <c r="D181" s="262">
        <v>1834058.5</v>
      </c>
      <c r="E181" s="262">
        <v>1812783.42</v>
      </c>
      <c r="F181" s="261">
        <v>0</v>
      </c>
      <c r="G181" s="261">
        <v>0</v>
      </c>
      <c r="H181" s="262">
        <v>27877.69</v>
      </c>
      <c r="I181" s="261">
        <v>0</v>
      </c>
      <c r="J181" s="261">
        <v>0</v>
      </c>
      <c r="K181" s="262">
        <v>27877.69</v>
      </c>
      <c r="L181" s="261">
        <v>0</v>
      </c>
    </row>
    <row r="182" spans="1:12" ht="13.5" thickBot="1">
      <c r="A182" s="260" t="s">
        <v>560</v>
      </c>
      <c r="B182" s="260" t="s">
        <v>556</v>
      </c>
      <c r="C182" s="261">
        <v>147376</v>
      </c>
      <c r="D182" s="262">
        <v>36844</v>
      </c>
      <c r="E182" s="262">
        <v>36416.61</v>
      </c>
      <c r="F182" s="261">
        <v>-427.39</v>
      </c>
      <c r="G182" s="261">
        <v>0</v>
      </c>
      <c r="H182" s="261">
        <v>0</v>
      </c>
      <c r="I182" s="261">
        <v>0</v>
      </c>
      <c r="J182" s="261">
        <v>0</v>
      </c>
      <c r="K182" s="261">
        <v>-427.39</v>
      </c>
      <c r="L182" s="261">
        <v>0</v>
      </c>
    </row>
    <row r="183" spans="1:12" ht="13.5" thickBot="1">
      <c r="A183" s="260" t="s">
        <v>561</v>
      </c>
      <c r="B183" s="260" t="s">
        <v>553</v>
      </c>
      <c r="C183" s="261">
        <v>1003001</v>
      </c>
      <c r="D183" s="262">
        <v>267901.57</v>
      </c>
      <c r="E183" s="262">
        <v>381040.08</v>
      </c>
      <c r="F183" s="261">
        <v>0</v>
      </c>
      <c r="G183" s="261">
        <v>0</v>
      </c>
      <c r="H183" s="261">
        <v>-100.3</v>
      </c>
      <c r="I183" s="261">
        <v>0</v>
      </c>
      <c r="J183" s="261">
        <v>0</v>
      </c>
      <c r="K183" s="261">
        <v>-100.3</v>
      </c>
      <c r="L183" s="261">
        <v>0</v>
      </c>
    </row>
    <row r="184" spans="1:12" ht="13.5" thickBot="1">
      <c r="A184" s="260" t="s">
        <v>561</v>
      </c>
      <c r="B184" s="260" t="s">
        <v>556</v>
      </c>
      <c r="C184" s="261">
        <v>713994</v>
      </c>
      <c r="D184" s="262">
        <v>190707.8</v>
      </c>
      <c r="E184" s="262">
        <v>271246.32</v>
      </c>
      <c r="F184" s="262">
        <v>80538.52</v>
      </c>
      <c r="G184" s="261">
        <v>0</v>
      </c>
      <c r="H184" s="261">
        <v>0</v>
      </c>
      <c r="I184" s="261">
        <v>0</v>
      </c>
      <c r="J184" s="261">
        <v>0</v>
      </c>
      <c r="K184" s="262">
        <v>80538.52</v>
      </c>
      <c r="L184" s="261">
        <v>0</v>
      </c>
    </row>
    <row r="185" spans="1:12" ht="13.5" thickBot="1">
      <c r="A185" s="260" t="s">
        <v>562</v>
      </c>
      <c r="B185" s="260" t="s">
        <v>553</v>
      </c>
      <c r="C185" s="261">
        <v>4749245</v>
      </c>
      <c r="D185" s="262">
        <v>1106574.09</v>
      </c>
      <c r="E185" s="262">
        <v>1033910.64</v>
      </c>
      <c r="F185" s="261">
        <v>0</v>
      </c>
      <c r="G185" s="261">
        <v>0</v>
      </c>
      <c r="H185" s="262">
        <v>-33719.64</v>
      </c>
      <c r="I185" s="261">
        <v>0</v>
      </c>
      <c r="J185" s="261">
        <v>0</v>
      </c>
      <c r="K185" s="262">
        <v>-33719.64</v>
      </c>
      <c r="L185" s="261">
        <v>0</v>
      </c>
    </row>
    <row r="186" spans="1:12" ht="13.5" thickBot="1">
      <c r="A186" s="260" t="s">
        <v>562</v>
      </c>
      <c r="B186" s="260" t="s">
        <v>556</v>
      </c>
      <c r="C186" s="261">
        <v>2040000</v>
      </c>
      <c r="D186" s="262">
        <v>475320</v>
      </c>
      <c r="E186" s="262">
        <v>444108</v>
      </c>
      <c r="F186" s="262">
        <v>-31212</v>
      </c>
      <c r="G186" s="261">
        <v>0</v>
      </c>
      <c r="H186" s="261">
        <v>0</v>
      </c>
      <c r="I186" s="261">
        <v>0</v>
      </c>
      <c r="J186" s="261">
        <v>0</v>
      </c>
      <c r="K186" s="262">
        <v>-31212</v>
      </c>
      <c r="L186" s="261">
        <v>0</v>
      </c>
    </row>
    <row r="187" spans="1:12" ht="13.5" thickBot="1">
      <c r="A187" s="260" t="s">
        <v>594</v>
      </c>
      <c r="B187" s="260" t="s">
        <v>556</v>
      </c>
      <c r="C187" s="261">
        <v>1819124</v>
      </c>
      <c r="D187" s="262">
        <v>898647.26</v>
      </c>
      <c r="E187" s="262">
        <v>181912.4</v>
      </c>
      <c r="F187" s="262">
        <v>-716734.86</v>
      </c>
      <c r="G187" s="261">
        <v>0</v>
      </c>
      <c r="H187" s="261">
        <v>0</v>
      </c>
      <c r="I187" s="261">
        <v>0</v>
      </c>
      <c r="J187" s="261">
        <v>0</v>
      </c>
      <c r="K187" s="262">
        <v>-716734.86</v>
      </c>
      <c r="L187" s="261">
        <v>0</v>
      </c>
    </row>
    <row r="188" spans="1:12" ht="13.5" thickBot="1">
      <c r="A188" s="260" t="s">
        <v>595</v>
      </c>
      <c r="B188" s="260" t="s">
        <v>556</v>
      </c>
      <c r="C188" s="261">
        <v>457921</v>
      </c>
      <c r="D188" s="262">
        <v>154960.47</v>
      </c>
      <c r="E188" s="262">
        <v>22896.05</v>
      </c>
      <c r="F188" s="262">
        <v>-132064.42</v>
      </c>
      <c r="G188" s="261">
        <v>0</v>
      </c>
      <c r="H188" s="261">
        <v>0</v>
      </c>
      <c r="I188" s="261">
        <v>0</v>
      </c>
      <c r="J188" s="261">
        <v>0</v>
      </c>
      <c r="K188" s="262">
        <v>-132064.42</v>
      </c>
      <c r="L188" s="261">
        <v>0</v>
      </c>
    </row>
    <row r="189" spans="1:12" ht="13.5" thickBot="1">
      <c r="A189" s="260" t="s">
        <v>596</v>
      </c>
      <c r="B189" s="260" t="s">
        <v>556</v>
      </c>
      <c r="C189" s="261">
        <v>29195</v>
      </c>
      <c r="D189" s="262">
        <v>11829.81</v>
      </c>
      <c r="E189" s="262">
        <v>7590.7</v>
      </c>
      <c r="F189" s="262">
        <v>-4239.11</v>
      </c>
      <c r="G189" s="261">
        <v>0</v>
      </c>
      <c r="H189" s="261">
        <v>0</v>
      </c>
      <c r="I189" s="261">
        <v>0</v>
      </c>
      <c r="J189" s="261">
        <v>0</v>
      </c>
      <c r="K189" s="262">
        <v>-4239.11</v>
      </c>
      <c r="L189" s="261">
        <v>0</v>
      </c>
    </row>
    <row r="190" spans="1:12" ht="13.5" thickBot="1">
      <c r="A190" s="260" t="s">
        <v>597</v>
      </c>
      <c r="B190" s="260" t="s">
        <v>553</v>
      </c>
      <c r="C190" s="261">
        <v>3107093</v>
      </c>
      <c r="D190" s="262">
        <v>1066043.61</v>
      </c>
      <c r="E190" s="262">
        <v>61831.15</v>
      </c>
      <c r="F190" s="261">
        <v>0</v>
      </c>
      <c r="G190" s="261">
        <v>0</v>
      </c>
      <c r="H190" s="262">
        <v>-62452.57</v>
      </c>
      <c r="I190" s="261">
        <v>0</v>
      </c>
      <c r="J190" s="261">
        <v>0</v>
      </c>
      <c r="K190" s="262">
        <v>-62452.57</v>
      </c>
      <c r="L190" s="261">
        <v>0</v>
      </c>
    </row>
    <row r="191" spans="1:12" ht="13.5" thickBot="1">
      <c r="A191" s="260" t="s">
        <v>597</v>
      </c>
      <c r="B191" s="260" t="s">
        <v>556</v>
      </c>
      <c r="C191" s="261">
        <v>100926</v>
      </c>
      <c r="D191" s="262">
        <v>34627.71</v>
      </c>
      <c r="E191" s="262">
        <v>2008.43</v>
      </c>
      <c r="F191" s="262">
        <v>-32619.28</v>
      </c>
      <c r="G191" s="261">
        <v>0</v>
      </c>
      <c r="H191" s="261">
        <v>0</v>
      </c>
      <c r="I191" s="261">
        <v>0</v>
      </c>
      <c r="J191" s="261">
        <v>0</v>
      </c>
      <c r="K191" s="262">
        <v>-32619.28</v>
      </c>
      <c r="L191" s="261">
        <v>0</v>
      </c>
    </row>
    <row r="192" spans="1:12" ht="13.5" thickBot="1">
      <c r="A192" s="260" t="s">
        <v>598</v>
      </c>
      <c r="B192" s="260" t="s">
        <v>556</v>
      </c>
      <c r="C192" s="261">
        <v>157426</v>
      </c>
      <c r="D192" s="262">
        <v>15742.6</v>
      </c>
      <c r="E192" s="262">
        <v>3715.25</v>
      </c>
      <c r="F192" s="262">
        <v>-12027.35</v>
      </c>
      <c r="G192" s="261">
        <v>0</v>
      </c>
      <c r="H192" s="261">
        <v>0</v>
      </c>
      <c r="I192" s="261">
        <v>0</v>
      </c>
      <c r="J192" s="261">
        <v>0</v>
      </c>
      <c r="K192" s="262">
        <v>-12027.35</v>
      </c>
      <c r="L192" s="261">
        <v>0</v>
      </c>
    </row>
    <row r="193" spans="1:12" ht="13.5" thickBot="1">
      <c r="A193" s="260" t="s">
        <v>599</v>
      </c>
      <c r="B193" s="260" t="s">
        <v>553</v>
      </c>
      <c r="C193" s="261">
        <v>187870</v>
      </c>
      <c r="D193" s="262">
        <v>103234.57</v>
      </c>
      <c r="E193" s="262">
        <v>5636.1</v>
      </c>
      <c r="F193" s="261">
        <v>0</v>
      </c>
      <c r="G193" s="261">
        <v>0</v>
      </c>
      <c r="H193" s="261">
        <v>0</v>
      </c>
      <c r="I193" s="261">
        <v>0</v>
      </c>
      <c r="J193" s="261">
        <v>0</v>
      </c>
      <c r="K193" s="261">
        <v>0</v>
      </c>
      <c r="L193" s="261">
        <v>0</v>
      </c>
    </row>
    <row r="194" spans="1:12" ht="13.5" thickBot="1">
      <c r="A194" s="260" t="s">
        <v>600</v>
      </c>
      <c r="B194" s="260" t="s">
        <v>553</v>
      </c>
      <c r="C194" s="261">
        <v>43520</v>
      </c>
      <c r="D194" s="262">
        <v>10492.67</v>
      </c>
      <c r="E194" s="262">
        <v>1740.8</v>
      </c>
      <c r="F194" s="261">
        <v>0</v>
      </c>
      <c r="G194" s="261">
        <v>0</v>
      </c>
      <c r="H194" s="261">
        <v>435.2</v>
      </c>
      <c r="I194" s="261">
        <v>0</v>
      </c>
      <c r="J194" s="261">
        <v>0</v>
      </c>
      <c r="K194" s="261">
        <v>435.2</v>
      </c>
      <c r="L194" s="261">
        <v>0</v>
      </c>
    </row>
    <row r="195" spans="1:12" ht="13.5" thickBot="1">
      <c r="A195" s="260" t="s">
        <v>601</v>
      </c>
      <c r="B195" s="260" t="s">
        <v>553</v>
      </c>
      <c r="C195" s="261">
        <v>11842</v>
      </c>
      <c r="D195" s="262">
        <v>13203.83</v>
      </c>
      <c r="E195" s="262">
        <v>3406.94</v>
      </c>
      <c r="F195" s="261">
        <v>0</v>
      </c>
      <c r="G195" s="261">
        <v>0</v>
      </c>
      <c r="H195" s="262">
        <v>3378.52</v>
      </c>
      <c r="I195" s="261">
        <v>0</v>
      </c>
      <c r="J195" s="261">
        <v>0</v>
      </c>
      <c r="K195" s="262">
        <v>3378.52</v>
      </c>
      <c r="L195" s="261">
        <v>0</v>
      </c>
    </row>
    <row r="196" spans="1:12" ht="13.5" thickBot="1">
      <c r="A196" s="260" t="s">
        <v>564</v>
      </c>
      <c r="B196" s="260" t="s">
        <v>553</v>
      </c>
      <c r="C196" s="261">
        <v>6578</v>
      </c>
      <c r="D196" s="262">
        <v>5518.94</v>
      </c>
      <c r="E196" s="262">
        <v>3771.83</v>
      </c>
      <c r="F196" s="261">
        <v>0</v>
      </c>
      <c r="G196" s="261">
        <v>0</v>
      </c>
      <c r="H196" s="261">
        <v>928.82</v>
      </c>
      <c r="I196" s="261">
        <v>0</v>
      </c>
      <c r="J196" s="261">
        <v>0</v>
      </c>
      <c r="K196" s="261">
        <v>928.82</v>
      </c>
      <c r="L196" s="261">
        <v>0</v>
      </c>
    </row>
    <row r="197" spans="1:12" ht="13.5" thickBot="1">
      <c r="A197" s="260" t="s">
        <v>602</v>
      </c>
      <c r="B197" s="260" t="s">
        <v>556</v>
      </c>
      <c r="C197" s="261">
        <v>373307</v>
      </c>
      <c r="D197" s="262">
        <v>261314.9</v>
      </c>
      <c r="E197" s="262">
        <v>149322.8</v>
      </c>
      <c r="F197" s="262">
        <v>-111992.1</v>
      </c>
      <c r="G197" s="261">
        <v>0</v>
      </c>
      <c r="H197" s="261">
        <v>0</v>
      </c>
      <c r="I197" s="261">
        <v>0</v>
      </c>
      <c r="J197" s="261">
        <v>0</v>
      </c>
      <c r="K197" s="262">
        <v>-111992.1</v>
      </c>
      <c r="L197" s="261">
        <v>0</v>
      </c>
    </row>
    <row r="198" spans="1:12" ht="13.5" thickBot="1">
      <c r="A198" s="260" t="s">
        <v>603</v>
      </c>
      <c r="B198" s="260" t="s">
        <v>556</v>
      </c>
      <c r="C198" s="261">
        <v>20364</v>
      </c>
      <c r="D198" s="262">
        <v>10827.54</v>
      </c>
      <c r="E198" s="261">
        <v>0</v>
      </c>
      <c r="F198" s="262">
        <v>-10827.54</v>
      </c>
      <c r="G198" s="261">
        <v>0</v>
      </c>
      <c r="H198" s="261">
        <v>0</v>
      </c>
      <c r="I198" s="261">
        <v>0</v>
      </c>
      <c r="J198" s="261">
        <v>0</v>
      </c>
      <c r="K198" s="262">
        <v>-10827.54</v>
      </c>
      <c r="L198" s="261">
        <v>0</v>
      </c>
    </row>
    <row r="199" spans="1:12" ht="13.5" thickBot="1">
      <c r="A199" s="260" t="s">
        <v>567</v>
      </c>
      <c r="B199" s="260" t="s">
        <v>556</v>
      </c>
      <c r="C199" s="261">
        <v>58</v>
      </c>
      <c r="D199" s="262">
        <v>53505.58</v>
      </c>
      <c r="E199" s="262">
        <v>73784.88</v>
      </c>
      <c r="F199" s="262">
        <v>20279.3</v>
      </c>
      <c r="G199" s="261">
        <v>0</v>
      </c>
      <c r="H199" s="261">
        <v>0</v>
      </c>
      <c r="I199" s="261">
        <v>0</v>
      </c>
      <c r="J199" s="261">
        <v>0</v>
      </c>
      <c r="K199" s="262">
        <v>20279.3</v>
      </c>
      <c r="L199" s="261">
        <v>0</v>
      </c>
    </row>
    <row r="200" spans="1:12" ht="13.5" thickBot="1">
      <c r="A200" s="260" t="s">
        <v>604</v>
      </c>
      <c r="B200" s="260" t="s">
        <v>556</v>
      </c>
      <c r="C200" s="261">
        <v>52422</v>
      </c>
      <c r="D200" s="262">
        <v>228926.87</v>
      </c>
      <c r="E200" s="261">
        <v>0</v>
      </c>
      <c r="F200" s="262">
        <v>-228926.87</v>
      </c>
      <c r="G200" s="261">
        <v>0</v>
      </c>
      <c r="H200" s="261">
        <v>0</v>
      </c>
      <c r="I200" s="261">
        <v>0</v>
      </c>
      <c r="J200" s="261">
        <v>0</v>
      </c>
      <c r="K200" s="262">
        <v>-228926.87</v>
      </c>
      <c r="L200" s="261">
        <v>0</v>
      </c>
    </row>
    <row r="201" spans="1:12" ht="13.5" thickBot="1">
      <c r="A201" s="260" t="s">
        <v>568</v>
      </c>
      <c r="B201" s="260" t="s">
        <v>553</v>
      </c>
      <c r="C201" s="261">
        <v>375582</v>
      </c>
      <c r="D201" s="262">
        <v>228003.19</v>
      </c>
      <c r="E201" s="262">
        <v>193349.61</v>
      </c>
      <c r="F201" s="261">
        <v>0</v>
      </c>
      <c r="G201" s="261">
        <v>0</v>
      </c>
      <c r="H201" s="262">
        <v>-24337.72</v>
      </c>
      <c r="I201" s="261">
        <v>0</v>
      </c>
      <c r="J201" s="261">
        <v>0</v>
      </c>
      <c r="K201" s="262">
        <v>-24337.72</v>
      </c>
      <c r="L201" s="262">
        <v>-9802.69</v>
      </c>
    </row>
    <row r="202" spans="1:12" ht="13.5" thickBot="1">
      <c r="A202" s="260" t="s">
        <v>605</v>
      </c>
      <c r="B202" s="260" t="s">
        <v>553</v>
      </c>
      <c r="C202" s="261">
        <v>706554</v>
      </c>
      <c r="D202" s="262">
        <v>63589.86</v>
      </c>
      <c r="E202" s="262">
        <v>45219.46</v>
      </c>
      <c r="F202" s="261">
        <v>0</v>
      </c>
      <c r="G202" s="261">
        <v>0</v>
      </c>
      <c r="H202" s="261">
        <v>0</v>
      </c>
      <c r="I202" s="261">
        <v>0</v>
      </c>
      <c r="J202" s="261">
        <v>0</v>
      </c>
      <c r="K202" s="261">
        <v>0</v>
      </c>
      <c r="L202" s="261">
        <v>0</v>
      </c>
    </row>
    <row r="203" spans="1:12" ht="13.5" thickBot="1">
      <c r="A203" s="260" t="s">
        <v>605</v>
      </c>
      <c r="B203" s="260" t="s">
        <v>556</v>
      </c>
      <c r="C203" s="261">
        <v>391116</v>
      </c>
      <c r="D203" s="262">
        <v>35200.44</v>
      </c>
      <c r="E203" s="262">
        <v>25031.42</v>
      </c>
      <c r="F203" s="262">
        <v>-10169.02</v>
      </c>
      <c r="G203" s="261">
        <v>0</v>
      </c>
      <c r="H203" s="261">
        <v>0</v>
      </c>
      <c r="I203" s="261">
        <v>0</v>
      </c>
      <c r="J203" s="261">
        <v>0</v>
      </c>
      <c r="K203" s="262">
        <v>-10169.02</v>
      </c>
      <c r="L203" s="261">
        <v>0</v>
      </c>
    </row>
    <row r="204" spans="1:12" ht="13.5" thickBot="1">
      <c r="A204" s="260" t="s">
        <v>606</v>
      </c>
      <c r="B204" s="260" t="s">
        <v>556</v>
      </c>
      <c r="C204" s="261">
        <v>43111</v>
      </c>
      <c r="D204" s="262">
        <v>32333.25</v>
      </c>
      <c r="E204" s="262">
        <v>28440.33</v>
      </c>
      <c r="F204" s="262">
        <v>-3892.92</v>
      </c>
      <c r="G204" s="261">
        <v>0</v>
      </c>
      <c r="H204" s="261">
        <v>0</v>
      </c>
      <c r="I204" s="261">
        <v>0</v>
      </c>
      <c r="J204" s="261">
        <v>0</v>
      </c>
      <c r="K204" s="262">
        <v>-3892.92</v>
      </c>
      <c r="L204" s="261">
        <v>0</v>
      </c>
    </row>
    <row r="205" spans="1:12" ht="13.5" thickBot="1">
      <c r="A205" s="260" t="s">
        <v>606</v>
      </c>
      <c r="B205" s="260" t="s">
        <v>553</v>
      </c>
      <c r="C205" s="261">
        <v>76755</v>
      </c>
      <c r="D205" s="262">
        <v>57566.25</v>
      </c>
      <c r="E205" s="262">
        <v>50635.27</v>
      </c>
      <c r="F205" s="261">
        <v>0</v>
      </c>
      <c r="G205" s="261">
        <v>0</v>
      </c>
      <c r="H205" s="261">
        <v>153.51</v>
      </c>
      <c r="I205" s="261">
        <v>0</v>
      </c>
      <c r="J205" s="261">
        <v>0</v>
      </c>
      <c r="K205" s="261">
        <v>153.51</v>
      </c>
      <c r="L205" s="261">
        <v>0</v>
      </c>
    </row>
    <row r="206" spans="1:12" ht="13.5" thickBot="1">
      <c r="A206" s="260" t="s">
        <v>607</v>
      </c>
      <c r="B206" s="260" t="s">
        <v>556</v>
      </c>
      <c r="C206" s="261">
        <v>1576417</v>
      </c>
      <c r="D206" s="262">
        <v>550169.53</v>
      </c>
      <c r="E206" s="262">
        <v>278710.53</v>
      </c>
      <c r="F206" s="262">
        <v>-271459</v>
      </c>
      <c r="G206" s="261">
        <v>0</v>
      </c>
      <c r="H206" s="261">
        <v>0</v>
      </c>
      <c r="I206" s="261">
        <v>0</v>
      </c>
      <c r="J206" s="261">
        <v>0</v>
      </c>
      <c r="K206" s="262">
        <v>-271459</v>
      </c>
      <c r="L206" s="261">
        <v>0</v>
      </c>
    </row>
    <row r="207" spans="1:12" ht="13.5" thickBot="1">
      <c r="A207" s="260" t="s">
        <v>569</v>
      </c>
      <c r="B207" s="260" t="s">
        <v>553</v>
      </c>
      <c r="C207" s="261">
        <v>679198</v>
      </c>
      <c r="D207" s="262">
        <v>15621.55</v>
      </c>
      <c r="E207" s="262">
        <v>26081.2</v>
      </c>
      <c r="F207" s="261">
        <v>0</v>
      </c>
      <c r="G207" s="261">
        <v>0</v>
      </c>
      <c r="H207" s="261">
        <v>135.84</v>
      </c>
      <c r="I207" s="261">
        <v>0</v>
      </c>
      <c r="J207" s="261">
        <v>0</v>
      </c>
      <c r="K207" s="261">
        <v>135.84</v>
      </c>
      <c r="L207" s="261">
        <v>0</v>
      </c>
    </row>
    <row r="208" spans="1:12" ht="13.5" thickBot="1">
      <c r="A208" s="260" t="s">
        <v>570</v>
      </c>
      <c r="B208" s="260" t="s">
        <v>553</v>
      </c>
      <c r="C208" s="261">
        <v>2305339</v>
      </c>
      <c r="D208" s="262">
        <v>29969.41</v>
      </c>
      <c r="E208" s="262">
        <v>14754.17</v>
      </c>
      <c r="F208" s="261">
        <v>0</v>
      </c>
      <c r="G208" s="261">
        <v>0</v>
      </c>
      <c r="H208" s="262">
        <v>1383.2</v>
      </c>
      <c r="I208" s="261">
        <v>0</v>
      </c>
      <c r="J208" s="261">
        <v>0</v>
      </c>
      <c r="K208" s="262">
        <v>1383.2</v>
      </c>
      <c r="L208" s="261">
        <v>0</v>
      </c>
    </row>
    <row r="209" spans="1:12" ht="13.5" thickBot="1">
      <c r="A209" s="260" t="s">
        <v>570</v>
      </c>
      <c r="B209" s="260" t="s">
        <v>556</v>
      </c>
      <c r="C209" s="261">
        <v>1544653</v>
      </c>
      <c r="D209" s="262">
        <v>20080.49</v>
      </c>
      <c r="E209" s="262">
        <v>9885.78</v>
      </c>
      <c r="F209" s="262">
        <v>-10194.71</v>
      </c>
      <c r="G209" s="261">
        <v>0</v>
      </c>
      <c r="H209" s="261">
        <v>0</v>
      </c>
      <c r="I209" s="261">
        <v>0</v>
      </c>
      <c r="J209" s="261">
        <v>0</v>
      </c>
      <c r="K209" s="262">
        <v>-10194.71</v>
      </c>
      <c r="L209" s="261">
        <v>0</v>
      </c>
    </row>
    <row r="210" spans="1:12" ht="13.5" thickBot="1">
      <c r="A210" s="260" t="s">
        <v>571</v>
      </c>
      <c r="B210" s="260" t="s">
        <v>553</v>
      </c>
      <c r="C210" s="261">
        <v>1763240</v>
      </c>
      <c r="D210" s="262">
        <v>28211.84</v>
      </c>
      <c r="E210" s="262">
        <v>83401.25</v>
      </c>
      <c r="F210" s="261">
        <v>0</v>
      </c>
      <c r="G210" s="261">
        <v>0</v>
      </c>
      <c r="H210" s="262">
        <v>1586.91</v>
      </c>
      <c r="I210" s="261">
        <v>0</v>
      </c>
      <c r="J210" s="261">
        <v>0</v>
      </c>
      <c r="K210" s="262">
        <v>1586.91</v>
      </c>
      <c r="L210" s="261">
        <v>0</v>
      </c>
    </row>
    <row r="211" spans="1:12" ht="13.5" thickBot="1">
      <c r="A211" s="260" t="s">
        <v>571</v>
      </c>
      <c r="B211" s="260" t="s">
        <v>556</v>
      </c>
      <c r="C211" s="261">
        <v>787024</v>
      </c>
      <c r="D211" s="262">
        <v>12592.38</v>
      </c>
      <c r="E211" s="262">
        <v>37226.24</v>
      </c>
      <c r="F211" s="262">
        <v>24633.86</v>
      </c>
      <c r="G211" s="261">
        <v>0</v>
      </c>
      <c r="H211" s="261">
        <v>0</v>
      </c>
      <c r="I211" s="261">
        <v>0</v>
      </c>
      <c r="J211" s="261">
        <v>0</v>
      </c>
      <c r="K211" s="262">
        <v>24633.86</v>
      </c>
      <c r="L211" s="261">
        <v>0</v>
      </c>
    </row>
    <row r="212" spans="1:12" ht="13.5" thickBot="1">
      <c r="A212" s="260" t="s">
        <v>608</v>
      </c>
      <c r="B212" s="260" t="s">
        <v>556</v>
      </c>
      <c r="C212" s="261">
        <v>179818</v>
      </c>
      <c r="D212" s="262">
        <v>8990.9</v>
      </c>
      <c r="E212" s="262">
        <v>19977.78</v>
      </c>
      <c r="F212" s="262">
        <v>10986.88</v>
      </c>
      <c r="G212" s="261">
        <v>0</v>
      </c>
      <c r="H212" s="261">
        <v>0</v>
      </c>
      <c r="I212" s="261">
        <v>0</v>
      </c>
      <c r="J212" s="261">
        <v>0</v>
      </c>
      <c r="K212" s="262">
        <v>10986.88</v>
      </c>
      <c r="L212" s="261">
        <v>0</v>
      </c>
    </row>
    <row r="213" spans="1:12" ht="13.5" thickBot="1">
      <c r="A213" s="260" t="s">
        <v>572</v>
      </c>
      <c r="B213" s="260" t="s">
        <v>553</v>
      </c>
      <c r="C213" s="261">
        <v>2052364</v>
      </c>
      <c r="D213" s="262">
        <v>2102646.92</v>
      </c>
      <c r="E213" s="262">
        <v>1905414.74</v>
      </c>
      <c r="F213" s="261">
        <v>0</v>
      </c>
      <c r="G213" s="261">
        <v>0</v>
      </c>
      <c r="H213" s="261">
        <v>-820.94</v>
      </c>
      <c r="I213" s="261">
        <v>0</v>
      </c>
      <c r="J213" s="261">
        <v>0</v>
      </c>
      <c r="K213" s="261">
        <v>-820.94</v>
      </c>
      <c r="L213" s="261">
        <v>-410.47</v>
      </c>
    </row>
    <row r="214" spans="1:12" ht="13.5" thickBot="1">
      <c r="A214" s="260" t="s">
        <v>572</v>
      </c>
      <c r="B214" s="260" t="s">
        <v>556</v>
      </c>
      <c r="C214" s="261">
        <v>887018</v>
      </c>
      <c r="D214" s="262">
        <v>908749.94</v>
      </c>
      <c r="E214" s="262">
        <v>823507.51</v>
      </c>
      <c r="F214" s="262">
        <v>-85242.43</v>
      </c>
      <c r="G214" s="261">
        <v>0</v>
      </c>
      <c r="H214" s="261">
        <v>0</v>
      </c>
      <c r="I214" s="261">
        <v>0</v>
      </c>
      <c r="J214" s="261">
        <v>0</v>
      </c>
      <c r="K214" s="262">
        <v>-85242.43</v>
      </c>
      <c r="L214" s="261">
        <v>-177.4</v>
      </c>
    </row>
    <row r="215" spans="1:12" ht="13.5" thickBot="1">
      <c r="A215" s="260" t="s">
        <v>609</v>
      </c>
      <c r="B215" s="260" t="s">
        <v>556</v>
      </c>
      <c r="C215" s="261">
        <v>15557</v>
      </c>
      <c r="D215" s="262">
        <v>24547.39</v>
      </c>
      <c r="E215" s="262">
        <v>1347.24</v>
      </c>
      <c r="F215" s="262">
        <v>-23200.15</v>
      </c>
      <c r="G215" s="261">
        <v>0</v>
      </c>
      <c r="H215" s="261">
        <v>0</v>
      </c>
      <c r="I215" s="261">
        <v>0</v>
      </c>
      <c r="J215" s="261">
        <v>0</v>
      </c>
      <c r="K215" s="262">
        <v>-23200.15</v>
      </c>
      <c r="L215" s="261">
        <v>0</v>
      </c>
    </row>
    <row r="216" spans="1:12" ht="13.5" thickBot="1">
      <c r="A216" s="260" t="s">
        <v>610</v>
      </c>
      <c r="B216" s="260" t="s">
        <v>556</v>
      </c>
      <c r="C216" s="261">
        <v>438277</v>
      </c>
      <c r="D216" s="262">
        <v>87655.4</v>
      </c>
      <c r="E216" s="262">
        <v>87655.4</v>
      </c>
      <c r="F216" s="261">
        <v>0</v>
      </c>
      <c r="G216" s="261">
        <v>0</v>
      </c>
      <c r="H216" s="261">
        <v>0</v>
      </c>
      <c r="I216" s="261">
        <v>0</v>
      </c>
      <c r="J216" s="261">
        <v>0</v>
      </c>
      <c r="K216" s="261">
        <v>0</v>
      </c>
      <c r="L216" s="261">
        <v>0</v>
      </c>
    </row>
    <row r="217" spans="1:12" ht="13.5" thickBot="1">
      <c r="A217" s="260" t="s">
        <v>611</v>
      </c>
      <c r="B217" s="260" t="s">
        <v>556</v>
      </c>
      <c r="C217" s="261">
        <v>102217</v>
      </c>
      <c r="D217" s="262">
        <v>106428.34</v>
      </c>
      <c r="E217" s="262">
        <v>16354.72</v>
      </c>
      <c r="F217" s="262">
        <v>-90073.62</v>
      </c>
      <c r="G217" s="261">
        <v>0</v>
      </c>
      <c r="H217" s="261">
        <v>0</v>
      </c>
      <c r="I217" s="261">
        <v>0</v>
      </c>
      <c r="J217" s="261">
        <v>0</v>
      </c>
      <c r="K217" s="262">
        <v>-90073.62</v>
      </c>
      <c r="L217" s="261">
        <v>0</v>
      </c>
    </row>
    <row r="218" spans="1:12" ht="13.5" thickBot="1">
      <c r="A218" s="260" t="s">
        <v>612</v>
      </c>
      <c r="B218" s="260" t="s">
        <v>553</v>
      </c>
      <c r="C218" s="261">
        <v>84867</v>
      </c>
      <c r="D218" s="262">
        <v>97223.64</v>
      </c>
      <c r="E218" s="262">
        <v>47415.19</v>
      </c>
      <c r="F218" s="261">
        <v>0</v>
      </c>
      <c r="G218" s="261">
        <v>0</v>
      </c>
      <c r="H218" s="262">
        <v>-4947.75</v>
      </c>
      <c r="I218" s="261">
        <v>0</v>
      </c>
      <c r="J218" s="261">
        <v>0</v>
      </c>
      <c r="K218" s="262">
        <v>-4947.75</v>
      </c>
      <c r="L218" s="261">
        <v>0</v>
      </c>
    </row>
    <row r="219" spans="1:12" ht="13.5" thickBot="1">
      <c r="A219" s="260" t="s">
        <v>613</v>
      </c>
      <c r="B219" s="260" t="s">
        <v>553</v>
      </c>
      <c r="C219" s="261">
        <v>834770</v>
      </c>
      <c r="D219" s="262">
        <v>511296.63</v>
      </c>
      <c r="E219" s="262">
        <v>250431</v>
      </c>
      <c r="F219" s="261">
        <v>0</v>
      </c>
      <c r="G219" s="261">
        <v>0</v>
      </c>
      <c r="H219" s="261">
        <v>0</v>
      </c>
      <c r="I219" s="261">
        <v>0</v>
      </c>
      <c r="J219" s="261">
        <v>0</v>
      </c>
      <c r="K219" s="261">
        <v>0</v>
      </c>
      <c r="L219" s="261">
        <v>0</v>
      </c>
    </row>
    <row r="220" spans="1:12" ht="13.5" thickBot="1">
      <c r="A220" s="260" t="s">
        <v>614</v>
      </c>
      <c r="B220" s="260" t="s">
        <v>553</v>
      </c>
      <c r="C220" s="261">
        <v>171699</v>
      </c>
      <c r="D220" s="262">
        <v>73830.57</v>
      </c>
      <c r="E220" s="262">
        <v>4790.4</v>
      </c>
      <c r="F220" s="261">
        <v>0</v>
      </c>
      <c r="G220" s="261">
        <v>0</v>
      </c>
      <c r="H220" s="261">
        <v>-17.17</v>
      </c>
      <c r="I220" s="261">
        <v>0</v>
      </c>
      <c r="J220" s="261">
        <v>0</v>
      </c>
      <c r="K220" s="261">
        <v>-17.17</v>
      </c>
      <c r="L220" s="261">
        <v>0</v>
      </c>
    </row>
    <row r="221" spans="1:12" ht="13.5" thickBot="1">
      <c r="A221" s="260" t="s">
        <v>615</v>
      </c>
      <c r="B221" s="260" t="s">
        <v>556</v>
      </c>
      <c r="C221" s="261">
        <v>9391</v>
      </c>
      <c r="D221" s="262">
        <v>2729.96</v>
      </c>
      <c r="E221" s="262">
        <v>2016.25</v>
      </c>
      <c r="F221" s="261">
        <v>-713.71</v>
      </c>
      <c r="G221" s="261">
        <v>0</v>
      </c>
      <c r="H221" s="261">
        <v>0</v>
      </c>
      <c r="I221" s="261">
        <v>0</v>
      </c>
      <c r="J221" s="261">
        <v>0</v>
      </c>
      <c r="K221" s="261">
        <v>-713.71</v>
      </c>
      <c r="L221" s="261">
        <v>0</v>
      </c>
    </row>
    <row r="222" spans="1:12" ht="13.5" thickBot="1">
      <c r="A222" s="260" t="s">
        <v>616</v>
      </c>
      <c r="B222" s="260" t="s">
        <v>556</v>
      </c>
      <c r="C222" s="261">
        <v>10546</v>
      </c>
      <c r="D222" s="262">
        <v>3691.1</v>
      </c>
      <c r="E222" s="262">
        <v>5273</v>
      </c>
      <c r="F222" s="262">
        <v>1581.9</v>
      </c>
      <c r="G222" s="261">
        <v>0</v>
      </c>
      <c r="H222" s="261">
        <v>0</v>
      </c>
      <c r="I222" s="261">
        <v>0</v>
      </c>
      <c r="J222" s="261">
        <v>0</v>
      </c>
      <c r="K222" s="262">
        <v>1581.9</v>
      </c>
      <c r="L222" s="261">
        <v>0</v>
      </c>
    </row>
    <row r="223" spans="1:12" ht="13.5" thickBot="1">
      <c r="A223" s="327" t="s">
        <v>130</v>
      </c>
      <c r="B223" s="328"/>
      <c r="C223" s="328"/>
      <c r="D223" s="328"/>
      <c r="E223" s="328"/>
      <c r="F223" s="328"/>
      <c r="G223" s="328"/>
      <c r="H223" s="328"/>
      <c r="I223" s="328"/>
      <c r="J223" s="328"/>
      <c r="K223" s="328"/>
      <c r="L223" s="329"/>
    </row>
    <row r="224" spans="1:12" ht="13.5" thickBot="1">
      <c r="A224" s="260" t="s">
        <v>573</v>
      </c>
      <c r="B224" s="260" t="s">
        <v>553</v>
      </c>
      <c r="C224" s="261">
        <v>45488</v>
      </c>
      <c r="D224" s="262">
        <v>13100.54</v>
      </c>
      <c r="E224" s="262">
        <v>13714.63</v>
      </c>
      <c r="F224" s="261">
        <v>0</v>
      </c>
      <c r="G224" s="261">
        <v>0</v>
      </c>
      <c r="H224" s="261">
        <v>-241.09</v>
      </c>
      <c r="I224" s="261">
        <v>0</v>
      </c>
      <c r="J224" s="261">
        <v>0</v>
      </c>
      <c r="K224" s="261">
        <v>-241.09</v>
      </c>
      <c r="L224" s="261">
        <v>0</v>
      </c>
    </row>
    <row r="225" spans="1:12" ht="13.5" thickBot="1">
      <c r="A225" s="260" t="s">
        <v>574</v>
      </c>
      <c r="B225" s="260" t="s">
        <v>553</v>
      </c>
      <c r="C225" s="261">
        <v>327739</v>
      </c>
      <c r="D225" s="262">
        <v>115382.86</v>
      </c>
      <c r="E225" s="262">
        <v>129784.64</v>
      </c>
      <c r="F225" s="261">
        <v>0</v>
      </c>
      <c r="G225" s="261">
        <v>0</v>
      </c>
      <c r="H225" s="261">
        <v>0</v>
      </c>
      <c r="I225" s="261">
        <v>0</v>
      </c>
      <c r="J225" s="261">
        <v>0</v>
      </c>
      <c r="K225" s="261">
        <v>0</v>
      </c>
      <c r="L225" s="261">
        <v>0</v>
      </c>
    </row>
    <row r="226" spans="1:12" ht="13.5" thickBot="1">
      <c r="A226" s="260" t="s">
        <v>574</v>
      </c>
      <c r="B226" s="260" t="s">
        <v>556</v>
      </c>
      <c r="C226" s="261">
        <v>121467</v>
      </c>
      <c r="D226" s="262">
        <v>42763.33</v>
      </c>
      <c r="E226" s="262">
        <v>48100.93</v>
      </c>
      <c r="F226" s="262">
        <v>5337.6</v>
      </c>
      <c r="G226" s="261">
        <v>0</v>
      </c>
      <c r="H226" s="261">
        <v>0</v>
      </c>
      <c r="I226" s="261">
        <v>0</v>
      </c>
      <c r="J226" s="261">
        <v>0</v>
      </c>
      <c r="K226" s="262">
        <v>5337.6</v>
      </c>
      <c r="L226" s="261">
        <v>0</v>
      </c>
    </row>
    <row r="227" spans="1:12" ht="13.5" thickBot="1">
      <c r="A227" s="260" t="s">
        <v>575</v>
      </c>
      <c r="B227" s="260" t="s">
        <v>553</v>
      </c>
      <c r="C227" s="261">
        <v>473486</v>
      </c>
      <c r="D227" s="262">
        <v>164259.06</v>
      </c>
      <c r="E227" s="262">
        <v>188542.13</v>
      </c>
      <c r="F227" s="261">
        <v>0</v>
      </c>
      <c r="G227" s="261">
        <v>0</v>
      </c>
      <c r="H227" s="261">
        <v>94.7</v>
      </c>
      <c r="I227" s="261">
        <v>0</v>
      </c>
      <c r="J227" s="261">
        <v>0</v>
      </c>
      <c r="K227" s="261">
        <v>94.7</v>
      </c>
      <c r="L227" s="261">
        <v>0</v>
      </c>
    </row>
    <row r="228" spans="1:12" ht="13.5" thickBot="1">
      <c r="A228" s="260" t="s">
        <v>575</v>
      </c>
      <c r="B228" s="260" t="s">
        <v>556</v>
      </c>
      <c r="C228" s="261">
        <v>234495</v>
      </c>
      <c r="D228" s="262">
        <v>81349.66</v>
      </c>
      <c r="E228" s="262">
        <v>93375.91</v>
      </c>
      <c r="F228" s="262">
        <v>12026.25</v>
      </c>
      <c r="G228" s="261">
        <v>0</v>
      </c>
      <c r="H228" s="261">
        <v>0</v>
      </c>
      <c r="I228" s="261">
        <v>0</v>
      </c>
      <c r="J228" s="261">
        <v>0</v>
      </c>
      <c r="K228" s="262">
        <v>12026.25</v>
      </c>
      <c r="L228" s="261">
        <v>0</v>
      </c>
    </row>
    <row r="229" spans="1:12" ht="13.5" thickBot="1">
      <c r="A229" s="260" t="s">
        <v>576</v>
      </c>
      <c r="B229" s="260" t="s">
        <v>553</v>
      </c>
      <c r="C229" s="261">
        <v>889981</v>
      </c>
      <c r="D229" s="262">
        <v>307233</v>
      </c>
      <c r="E229" s="262">
        <v>354479.43</v>
      </c>
      <c r="F229" s="261">
        <v>0</v>
      </c>
      <c r="G229" s="261">
        <v>0</v>
      </c>
      <c r="H229" s="262">
        <v>1334.97</v>
      </c>
      <c r="I229" s="261">
        <v>0</v>
      </c>
      <c r="J229" s="261">
        <v>0</v>
      </c>
      <c r="K229" s="262">
        <v>1334.97</v>
      </c>
      <c r="L229" s="261">
        <v>0</v>
      </c>
    </row>
    <row r="230" spans="1:12" ht="13.5" thickBot="1">
      <c r="A230" s="260" t="s">
        <v>576</v>
      </c>
      <c r="B230" s="260" t="s">
        <v>556</v>
      </c>
      <c r="C230" s="261">
        <v>117071</v>
      </c>
      <c r="D230" s="262">
        <v>40312.57</v>
      </c>
      <c r="E230" s="262">
        <v>46629.38</v>
      </c>
      <c r="F230" s="262">
        <v>6316.81</v>
      </c>
      <c r="G230" s="261">
        <v>0</v>
      </c>
      <c r="H230" s="261">
        <v>0</v>
      </c>
      <c r="I230" s="261">
        <v>0</v>
      </c>
      <c r="J230" s="261">
        <v>0</v>
      </c>
      <c r="K230" s="262">
        <v>6316.81</v>
      </c>
      <c r="L230" s="261">
        <v>0</v>
      </c>
    </row>
    <row r="231" spans="1:12" ht="13.5" thickBot="1">
      <c r="A231" s="260" t="s">
        <v>577</v>
      </c>
      <c r="B231" s="260" t="s">
        <v>553</v>
      </c>
      <c r="C231" s="261">
        <v>303766</v>
      </c>
      <c r="D231" s="262">
        <v>129859.97</v>
      </c>
      <c r="E231" s="262">
        <v>150151.53</v>
      </c>
      <c r="F231" s="261">
        <v>0</v>
      </c>
      <c r="G231" s="261">
        <v>0</v>
      </c>
      <c r="H231" s="261">
        <v>30.37</v>
      </c>
      <c r="I231" s="261">
        <v>0</v>
      </c>
      <c r="J231" s="261">
        <v>0</v>
      </c>
      <c r="K231" s="261">
        <v>30.37</v>
      </c>
      <c r="L231" s="261">
        <v>0</v>
      </c>
    </row>
    <row r="232" spans="1:12" ht="13.5" thickBot="1">
      <c r="A232" s="260" t="s">
        <v>577</v>
      </c>
      <c r="B232" s="260" t="s">
        <v>556</v>
      </c>
      <c r="C232" s="261">
        <v>318264</v>
      </c>
      <c r="D232" s="262">
        <v>136057.87</v>
      </c>
      <c r="E232" s="262">
        <v>157317.9</v>
      </c>
      <c r="F232" s="262">
        <v>21260.03</v>
      </c>
      <c r="G232" s="261">
        <v>0</v>
      </c>
      <c r="H232" s="261">
        <v>0</v>
      </c>
      <c r="I232" s="261">
        <v>0</v>
      </c>
      <c r="J232" s="261">
        <v>0</v>
      </c>
      <c r="K232" s="262">
        <v>21260.03</v>
      </c>
      <c r="L232" s="261">
        <v>0</v>
      </c>
    </row>
    <row r="233" spans="1:12" ht="13.5" thickBot="1">
      <c r="A233" s="260" t="s">
        <v>578</v>
      </c>
      <c r="B233" s="260" t="s">
        <v>553</v>
      </c>
      <c r="C233" s="261">
        <v>503115</v>
      </c>
      <c r="D233" s="262">
        <v>259818.81</v>
      </c>
      <c r="E233" s="262">
        <v>297642.83</v>
      </c>
      <c r="F233" s="261">
        <v>0</v>
      </c>
      <c r="G233" s="261">
        <v>0</v>
      </c>
      <c r="H233" s="262">
        <v>1811.21</v>
      </c>
      <c r="I233" s="261">
        <v>0</v>
      </c>
      <c r="J233" s="261">
        <v>0</v>
      </c>
      <c r="K233" s="262">
        <v>1811.21</v>
      </c>
      <c r="L233" s="261">
        <v>0</v>
      </c>
    </row>
    <row r="234" spans="1:12" ht="13.5" thickBot="1">
      <c r="A234" s="260" t="s">
        <v>578</v>
      </c>
      <c r="B234" s="260" t="s">
        <v>556</v>
      </c>
      <c r="C234" s="261">
        <v>134092</v>
      </c>
      <c r="D234" s="262">
        <v>69191.47</v>
      </c>
      <c r="E234" s="262">
        <v>79328.83</v>
      </c>
      <c r="F234" s="262">
        <v>10137.36</v>
      </c>
      <c r="G234" s="261">
        <v>0</v>
      </c>
      <c r="H234" s="261">
        <v>0</v>
      </c>
      <c r="I234" s="261">
        <v>0</v>
      </c>
      <c r="J234" s="261">
        <v>0</v>
      </c>
      <c r="K234" s="262">
        <v>10137.36</v>
      </c>
      <c r="L234" s="261">
        <v>0</v>
      </c>
    </row>
    <row r="235" spans="1:12" ht="13.5" thickBot="1">
      <c r="A235" s="260" t="s">
        <v>579</v>
      </c>
      <c r="B235" s="260" t="s">
        <v>553</v>
      </c>
      <c r="C235" s="261">
        <v>511882</v>
      </c>
      <c r="D235" s="262">
        <v>262743.39</v>
      </c>
      <c r="E235" s="262">
        <v>302829.39</v>
      </c>
      <c r="F235" s="261">
        <v>0</v>
      </c>
      <c r="G235" s="261">
        <v>0</v>
      </c>
      <c r="H235" s="261">
        <v>-102.38</v>
      </c>
      <c r="I235" s="261">
        <v>0</v>
      </c>
      <c r="J235" s="261">
        <v>0</v>
      </c>
      <c r="K235" s="261">
        <v>-102.38</v>
      </c>
      <c r="L235" s="261">
        <v>0</v>
      </c>
    </row>
    <row r="236" spans="1:12" ht="13.5" thickBot="1">
      <c r="A236" s="260" t="s">
        <v>579</v>
      </c>
      <c r="B236" s="260" t="s">
        <v>556</v>
      </c>
      <c r="C236" s="261">
        <v>108464</v>
      </c>
      <c r="D236" s="262">
        <v>55468.48</v>
      </c>
      <c r="E236" s="262">
        <v>64167.3</v>
      </c>
      <c r="F236" s="262">
        <v>8698.82</v>
      </c>
      <c r="G236" s="261">
        <v>0</v>
      </c>
      <c r="H236" s="261">
        <v>0</v>
      </c>
      <c r="I236" s="261">
        <v>0</v>
      </c>
      <c r="J236" s="261">
        <v>0</v>
      </c>
      <c r="K236" s="262">
        <v>8698.82</v>
      </c>
      <c r="L236" s="261">
        <v>0</v>
      </c>
    </row>
    <row r="237" spans="1:12" ht="13.5" thickBot="1">
      <c r="A237" s="260" t="s">
        <v>580</v>
      </c>
      <c r="B237" s="260" t="s">
        <v>553</v>
      </c>
      <c r="C237" s="261">
        <v>176153</v>
      </c>
      <c r="D237" s="262">
        <v>89145.15</v>
      </c>
      <c r="E237" s="262">
        <v>103155.2</v>
      </c>
      <c r="F237" s="261">
        <v>0</v>
      </c>
      <c r="G237" s="261">
        <v>0</v>
      </c>
      <c r="H237" s="261">
        <v>105.69</v>
      </c>
      <c r="I237" s="261">
        <v>0</v>
      </c>
      <c r="J237" s="261">
        <v>0</v>
      </c>
      <c r="K237" s="261">
        <v>105.69</v>
      </c>
      <c r="L237" s="261">
        <v>0</v>
      </c>
    </row>
    <row r="238" spans="1:12" ht="13.5" thickBot="1">
      <c r="A238" s="260" t="s">
        <v>581</v>
      </c>
      <c r="B238" s="260" t="s">
        <v>553</v>
      </c>
      <c r="C238" s="261">
        <v>374243</v>
      </c>
      <c r="D238" s="262">
        <v>217172.08</v>
      </c>
      <c r="E238" s="262">
        <v>257628.88</v>
      </c>
      <c r="F238" s="261">
        <v>0</v>
      </c>
      <c r="G238" s="261">
        <v>0</v>
      </c>
      <c r="H238" s="261">
        <v>112.27</v>
      </c>
      <c r="I238" s="261">
        <v>0</v>
      </c>
      <c r="J238" s="261">
        <v>0</v>
      </c>
      <c r="K238" s="261">
        <v>112.27</v>
      </c>
      <c r="L238" s="261">
        <v>0</v>
      </c>
    </row>
    <row r="239" spans="1:12" ht="13.5" thickBot="1">
      <c r="A239" s="260" t="s">
        <v>582</v>
      </c>
      <c r="B239" s="260" t="s">
        <v>553</v>
      </c>
      <c r="C239" s="261">
        <v>331738</v>
      </c>
      <c r="D239" s="262">
        <v>205736.17</v>
      </c>
      <c r="E239" s="262">
        <v>259286.42</v>
      </c>
      <c r="F239" s="261">
        <v>0</v>
      </c>
      <c r="G239" s="261">
        <v>0</v>
      </c>
      <c r="H239" s="261">
        <v>265.39</v>
      </c>
      <c r="I239" s="261">
        <v>0</v>
      </c>
      <c r="J239" s="261">
        <v>0</v>
      </c>
      <c r="K239" s="261">
        <v>265.39</v>
      </c>
      <c r="L239" s="261">
        <v>0</v>
      </c>
    </row>
    <row r="240" spans="1:12" ht="13.5" thickBot="1">
      <c r="A240" s="260" t="s">
        <v>583</v>
      </c>
      <c r="B240" s="260" t="s">
        <v>553</v>
      </c>
      <c r="C240" s="261">
        <v>42732</v>
      </c>
      <c r="D240" s="262">
        <v>30299.18</v>
      </c>
      <c r="E240" s="262">
        <v>37689.62</v>
      </c>
      <c r="F240" s="261">
        <v>0</v>
      </c>
      <c r="G240" s="261">
        <v>0</v>
      </c>
      <c r="H240" s="261">
        <v>-423.05</v>
      </c>
      <c r="I240" s="261">
        <v>0</v>
      </c>
      <c r="J240" s="261">
        <v>0</v>
      </c>
      <c r="K240" s="261">
        <v>-423.05</v>
      </c>
      <c r="L240" s="261">
        <v>0</v>
      </c>
    </row>
    <row r="241" spans="1:12" ht="13.5" thickBot="1">
      <c r="A241" s="260" t="s">
        <v>584</v>
      </c>
      <c r="B241" s="260" t="s">
        <v>553</v>
      </c>
      <c r="C241" s="261">
        <v>123843</v>
      </c>
      <c r="D241" s="262">
        <v>109394.45</v>
      </c>
      <c r="E241" s="262">
        <v>120499.24</v>
      </c>
      <c r="F241" s="261">
        <v>0</v>
      </c>
      <c r="G241" s="261">
        <v>0</v>
      </c>
      <c r="H241" s="262">
        <v>-1919.57</v>
      </c>
      <c r="I241" s="261">
        <v>0</v>
      </c>
      <c r="J241" s="261">
        <v>0</v>
      </c>
      <c r="K241" s="262">
        <v>-1919.57</v>
      </c>
      <c r="L241" s="261">
        <v>0</v>
      </c>
    </row>
    <row r="242" spans="1:12" ht="13.5" thickBot="1">
      <c r="A242" s="263" t="s">
        <v>586</v>
      </c>
      <c r="B242" s="263">
        <v>71</v>
      </c>
      <c r="C242" s="260"/>
      <c r="D242" s="264">
        <v>14682169.99</v>
      </c>
      <c r="E242" s="264">
        <v>11757719.12</v>
      </c>
      <c r="F242" s="264">
        <v>-1805483.63</v>
      </c>
      <c r="G242" s="265">
        <v>0</v>
      </c>
      <c r="H242" s="264">
        <v>2586.42</v>
      </c>
      <c r="I242" s="265">
        <v>0</v>
      </c>
      <c r="J242" s="265">
        <v>0</v>
      </c>
      <c r="K242" s="264">
        <v>-1802897.21</v>
      </c>
      <c r="L242" s="264">
        <v>-10390.56</v>
      </c>
    </row>
    <row r="243" spans="1:12" ht="13.5" thickBot="1">
      <c r="A243" s="327" t="s">
        <v>492</v>
      </c>
      <c r="B243" s="328"/>
      <c r="C243" s="328"/>
      <c r="D243" s="328"/>
      <c r="E243" s="328"/>
      <c r="F243" s="328"/>
      <c r="G243" s="328"/>
      <c r="H243" s="328"/>
      <c r="I243" s="328"/>
      <c r="J243" s="328"/>
      <c r="K243" s="328"/>
      <c r="L243" s="329"/>
    </row>
    <row r="244" spans="1:12" ht="13.5" thickBot="1">
      <c r="A244" s="260" t="s">
        <v>589</v>
      </c>
      <c r="B244" s="260" t="s">
        <v>556</v>
      </c>
      <c r="C244" s="261">
        <v>28397</v>
      </c>
      <c r="D244" s="262">
        <v>1079.09</v>
      </c>
      <c r="E244" s="261">
        <v>0</v>
      </c>
      <c r="F244" s="262">
        <v>-1079.09</v>
      </c>
      <c r="G244" s="261">
        <v>0</v>
      </c>
      <c r="H244" s="261">
        <v>0</v>
      </c>
      <c r="I244" s="261">
        <v>0</v>
      </c>
      <c r="J244" s="261">
        <v>0</v>
      </c>
      <c r="K244" s="262">
        <v>-1079.09</v>
      </c>
      <c r="L244" s="261">
        <v>0</v>
      </c>
    </row>
    <row r="245" spans="1:12" ht="13.5" thickBot="1">
      <c r="A245" s="260" t="s">
        <v>590</v>
      </c>
      <c r="B245" s="260" t="s">
        <v>556</v>
      </c>
      <c r="C245" s="261">
        <v>218242</v>
      </c>
      <c r="D245" s="262">
        <v>218242</v>
      </c>
      <c r="E245" s="262">
        <v>63508.42</v>
      </c>
      <c r="F245" s="262">
        <v>-154733.58</v>
      </c>
      <c r="G245" s="261">
        <v>0</v>
      </c>
      <c r="H245" s="261">
        <v>0</v>
      </c>
      <c r="I245" s="261">
        <v>0</v>
      </c>
      <c r="J245" s="261">
        <v>0</v>
      </c>
      <c r="K245" s="262">
        <v>-154733.58</v>
      </c>
      <c r="L245" s="261">
        <v>0</v>
      </c>
    </row>
    <row r="246" spans="1:12" ht="13.5" thickBot="1">
      <c r="A246" s="260" t="s">
        <v>554</v>
      </c>
      <c r="B246" s="260" t="s">
        <v>553</v>
      </c>
      <c r="C246" s="261">
        <v>220890</v>
      </c>
      <c r="D246" s="262">
        <v>34458.84</v>
      </c>
      <c r="E246" s="262">
        <v>62401.43</v>
      </c>
      <c r="F246" s="261">
        <v>0</v>
      </c>
      <c r="G246" s="261">
        <v>0</v>
      </c>
      <c r="H246" s="261">
        <v>-353.42</v>
      </c>
      <c r="I246" s="261">
        <v>0</v>
      </c>
      <c r="J246" s="261">
        <v>0</v>
      </c>
      <c r="K246" s="261">
        <v>-353.42</v>
      </c>
      <c r="L246" s="261">
        <v>0</v>
      </c>
    </row>
    <row r="247" spans="1:12" ht="13.5" thickBot="1">
      <c r="A247" s="260" t="s">
        <v>555</v>
      </c>
      <c r="B247" s="260" t="s">
        <v>553</v>
      </c>
      <c r="C247" s="261">
        <v>219316</v>
      </c>
      <c r="D247" s="262">
        <v>21054.34</v>
      </c>
      <c r="E247" s="262">
        <v>28533.01</v>
      </c>
      <c r="F247" s="261">
        <v>0</v>
      </c>
      <c r="G247" s="261">
        <v>0</v>
      </c>
      <c r="H247" s="261">
        <v>745.67</v>
      </c>
      <c r="I247" s="261">
        <v>0</v>
      </c>
      <c r="J247" s="261">
        <v>0</v>
      </c>
      <c r="K247" s="261">
        <v>745.67</v>
      </c>
      <c r="L247" s="261">
        <v>0</v>
      </c>
    </row>
    <row r="248" spans="1:12" ht="13.5" thickBot="1">
      <c r="A248" s="260" t="s">
        <v>557</v>
      </c>
      <c r="B248" s="260" t="s">
        <v>553</v>
      </c>
      <c r="C248" s="261">
        <v>794789</v>
      </c>
      <c r="D248" s="262">
        <v>99348.63</v>
      </c>
      <c r="E248" s="262">
        <v>278176.15</v>
      </c>
      <c r="F248" s="261">
        <v>0</v>
      </c>
      <c r="G248" s="261">
        <v>0</v>
      </c>
      <c r="H248" s="262">
        <v>85121.9</v>
      </c>
      <c r="I248" s="261">
        <v>0</v>
      </c>
      <c r="J248" s="261">
        <v>0</v>
      </c>
      <c r="K248" s="262">
        <v>85121.9</v>
      </c>
      <c r="L248" s="261">
        <v>0</v>
      </c>
    </row>
    <row r="249" spans="1:12" ht="13.5" thickBot="1">
      <c r="A249" s="260" t="s">
        <v>558</v>
      </c>
      <c r="B249" s="260" t="s">
        <v>553</v>
      </c>
      <c r="C249" s="261">
        <v>260054</v>
      </c>
      <c r="D249" s="262">
        <v>36407.56</v>
      </c>
      <c r="E249" s="262">
        <v>35887.45</v>
      </c>
      <c r="F249" s="261">
        <v>0</v>
      </c>
      <c r="G249" s="261">
        <v>0</v>
      </c>
      <c r="H249" s="262">
        <v>2470.51</v>
      </c>
      <c r="I249" s="261">
        <v>0</v>
      </c>
      <c r="J249" s="261">
        <v>0</v>
      </c>
      <c r="K249" s="262">
        <v>2470.51</v>
      </c>
      <c r="L249" s="261">
        <v>0</v>
      </c>
    </row>
    <row r="250" spans="1:12" ht="13.5" thickBot="1">
      <c r="A250" s="260" t="s">
        <v>559</v>
      </c>
      <c r="B250" s="260" t="s">
        <v>553</v>
      </c>
      <c r="C250" s="261">
        <v>278432</v>
      </c>
      <c r="D250" s="262">
        <v>78239.39</v>
      </c>
      <c r="E250" s="262">
        <v>127549.7</v>
      </c>
      <c r="F250" s="261">
        <v>0</v>
      </c>
      <c r="G250" s="261">
        <v>0</v>
      </c>
      <c r="H250" s="261">
        <v>751.77</v>
      </c>
      <c r="I250" s="261">
        <v>0</v>
      </c>
      <c r="J250" s="261">
        <v>0</v>
      </c>
      <c r="K250" s="261">
        <v>751.77</v>
      </c>
      <c r="L250" s="261">
        <v>0</v>
      </c>
    </row>
    <row r="251" spans="1:12" ht="13.5" thickBot="1">
      <c r="A251" s="260" t="s">
        <v>591</v>
      </c>
      <c r="B251" s="260" t="s">
        <v>553</v>
      </c>
      <c r="C251" s="261">
        <v>101683</v>
      </c>
      <c r="D251" s="262">
        <v>7188.99</v>
      </c>
      <c r="E251" s="261">
        <v>0</v>
      </c>
      <c r="F251" s="261">
        <v>0</v>
      </c>
      <c r="G251" s="261">
        <v>0</v>
      </c>
      <c r="H251" s="261">
        <v>0</v>
      </c>
      <c r="I251" s="261">
        <v>0</v>
      </c>
      <c r="J251" s="261">
        <v>0</v>
      </c>
      <c r="K251" s="261">
        <v>0</v>
      </c>
      <c r="L251" s="261">
        <v>0</v>
      </c>
    </row>
    <row r="252" spans="1:12" ht="13.5" thickBot="1">
      <c r="A252" s="260" t="s">
        <v>591</v>
      </c>
      <c r="B252" s="260" t="s">
        <v>556</v>
      </c>
      <c r="C252" s="261">
        <v>45912</v>
      </c>
      <c r="D252" s="262">
        <v>3245.98</v>
      </c>
      <c r="E252" s="261">
        <v>0</v>
      </c>
      <c r="F252" s="262">
        <v>-3245.98</v>
      </c>
      <c r="G252" s="261">
        <v>0</v>
      </c>
      <c r="H252" s="261">
        <v>0</v>
      </c>
      <c r="I252" s="261">
        <v>0</v>
      </c>
      <c r="J252" s="261">
        <v>0</v>
      </c>
      <c r="K252" s="262">
        <v>-3245.98</v>
      </c>
      <c r="L252" s="261">
        <v>0</v>
      </c>
    </row>
    <row r="253" spans="1:12" ht="13.5" thickBot="1">
      <c r="A253" s="260" t="s">
        <v>592</v>
      </c>
      <c r="B253" s="260" t="s">
        <v>556</v>
      </c>
      <c r="C253" s="261">
        <v>291589</v>
      </c>
      <c r="D253" s="262">
        <v>47849.75</v>
      </c>
      <c r="E253" s="261">
        <v>0</v>
      </c>
      <c r="F253" s="262">
        <v>-47849.75</v>
      </c>
      <c r="G253" s="261">
        <v>0</v>
      </c>
      <c r="H253" s="261">
        <v>0</v>
      </c>
      <c r="I253" s="261">
        <v>0</v>
      </c>
      <c r="J253" s="261">
        <v>0</v>
      </c>
      <c r="K253" s="262">
        <v>-47849.75</v>
      </c>
      <c r="L253" s="261">
        <v>0</v>
      </c>
    </row>
    <row r="254" spans="1:12" ht="13.5" thickBot="1">
      <c r="A254" s="260" t="s">
        <v>593</v>
      </c>
      <c r="B254" s="260" t="s">
        <v>556</v>
      </c>
      <c r="C254" s="261">
        <v>19784</v>
      </c>
      <c r="D254" s="262">
        <v>24356.08</v>
      </c>
      <c r="E254" s="261">
        <v>0</v>
      </c>
      <c r="F254" s="262">
        <v>-24356.08</v>
      </c>
      <c r="G254" s="261">
        <v>0</v>
      </c>
      <c r="H254" s="261">
        <v>0</v>
      </c>
      <c r="I254" s="261">
        <v>0</v>
      </c>
      <c r="J254" s="261">
        <v>0</v>
      </c>
      <c r="K254" s="262">
        <v>-24356.08</v>
      </c>
      <c r="L254" s="261">
        <v>0</v>
      </c>
    </row>
    <row r="255" spans="1:12" ht="13.5" thickBot="1">
      <c r="A255" s="260" t="s">
        <v>560</v>
      </c>
      <c r="B255" s="260" t="s">
        <v>553</v>
      </c>
      <c r="C255" s="261">
        <v>7336234</v>
      </c>
      <c r="D255" s="262">
        <v>1834058.5</v>
      </c>
      <c r="E255" s="262">
        <v>1825988.64</v>
      </c>
      <c r="F255" s="261">
        <v>0</v>
      </c>
      <c r="G255" s="261">
        <v>0</v>
      </c>
      <c r="H255" s="262">
        <v>41082.91</v>
      </c>
      <c r="I255" s="261">
        <v>0</v>
      </c>
      <c r="J255" s="261">
        <v>0</v>
      </c>
      <c r="K255" s="262">
        <v>41082.91</v>
      </c>
      <c r="L255" s="261">
        <v>0</v>
      </c>
    </row>
    <row r="256" spans="1:12" ht="13.5" thickBot="1">
      <c r="A256" s="260" t="s">
        <v>560</v>
      </c>
      <c r="B256" s="260" t="s">
        <v>556</v>
      </c>
      <c r="C256" s="261">
        <v>147376</v>
      </c>
      <c r="D256" s="262">
        <v>36844</v>
      </c>
      <c r="E256" s="262">
        <v>36681.89</v>
      </c>
      <c r="F256" s="261">
        <v>-162.11</v>
      </c>
      <c r="G256" s="261">
        <v>0</v>
      </c>
      <c r="H256" s="261">
        <v>0</v>
      </c>
      <c r="I256" s="261">
        <v>0</v>
      </c>
      <c r="J256" s="261">
        <v>0</v>
      </c>
      <c r="K256" s="261">
        <v>-162.11</v>
      </c>
      <c r="L256" s="261">
        <v>0</v>
      </c>
    </row>
    <row r="257" spans="1:12" ht="13.5" thickBot="1">
      <c r="A257" s="260" t="s">
        <v>561</v>
      </c>
      <c r="B257" s="260" t="s">
        <v>553</v>
      </c>
      <c r="C257" s="261">
        <v>1003001</v>
      </c>
      <c r="D257" s="262">
        <v>267901.57</v>
      </c>
      <c r="E257" s="262">
        <v>381040.08</v>
      </c>
      <c r="F257" s="261">
        <v>0</v>
      </c>
      <c r="G257" s="261">
        <v>0</v>
      </c>
      <c r="H257" s="261">
        <v>-100.3</v>
      </c>
      <c r="I257" s="261">
        <v>0</v>
      </c>
      <c r="J257" s="261">
        <v>0</v>
      </c>
      <c r="K257" s="261">
        <v>-100.3</v>
      </c>
      <c r="L257" s="261">
        <v>0</v>
      </c>
    </row>
    <row r="258" spans="1:12" ht="13.5" thickBot="1">
      <c r="A258" s="260" t="s">
        <v>561</v>
      </c>
      <c r="B258" s="260" t="s">
        <v>556</v>
      </c>
      <c r="C258" s="261">
        <v>713994</v>
      </c>
      <c r="D258" s="262">
        <v>190707.8</v>
      </c>
      <c r="E258" s="262">
        <v>271246.32</v>
      </c>
      <c r="F258" s="262">
        <v>80538.52</v>
      </c>
      <c r="G258" s="261">
        <v>0</v>
      </c>
      <c r="H258" s="261">
        <v>0</v>
      </c>
      <c r="I258" s="261">
        <v>0</v>
      </c>
      <c r="J258" s="261">
        <v>0</v>
      </c>
      <c r="K258" s="262">
        <v>80538.52</v>
      </c>
      <c r="L258" s="261">
        <v>0</v>
      </c>
    </row>
    <row r="259" spans="1:12" ht="13.5" thickBot="1">
      <c r="A259" s="260" t="s">
        <v>562</v>
      </c>
      <c r="B259" s="260" t="s">
        <v>553</v>
      </c>
      <c r="C259" s="261">
        <v>4749245</v>
      </c>
      <c r="D259" s="262">
        <v>1106574.09</v>
      </c>
      <c r="E259" s="262">
        <v>990217.58</v>
      </c>
      <c r="F259" s="261">
        <v>0</v>
      </c>
      <c r="G259" s="261">
        <v>0</v>
      </c>
      <c r="H259" s="262">
        <v>-77412.7</v>
      </c>
      <c r="I259" s="261">
        <v>0</v>
      </c>
      <c r="J259" s="261">
        <v>0</v>
      </c>
      <c r="K259" s="262">
        <v>-77412.7</v>
      </c>
      <c r="L259" s="261">
        <v>0</v>
      </c>
    </row>
    <row r="260" spans="1:12" ht="13.5" thickBot="1">
      <c r="A260" s="260" t="s">
        <v>562</v>
      </c>
      <c r="B260" s="260" t="s">
        <v>556</v>
      </c>
      <c r="C260" s="261">
        <v>2040000</v>
      </c>
      <c r="D260" s="262">
        <v>475320</v>
      </c>
      <c r="E260" s="262">
        <v>425340</v>
      </c>
      <c r="F260" s="262">
        <v>-49980</v>
      </c>
      <c r="G260" s="261">
        <v>0</v>
      </c>
      <c r="H260" s="261">
        <v>0</v>
      </c>
      <c r="I260" s="261">
        <v>0</v>
      </c>
      <c r="J260" s="261">
        <v>0</v>
      </c>
      <c r="K260" s="262">
        <v>-49980</v>
      </c>
      <c r="L260" s="261">
        <v>0</v>
      </c>
    </row>
    <row r="261" spans="1:12" ht="13.5" thickBot="1">
      <c r="A261" s="260" t="s">
        <v>594</v>
      </c>
      <c r="B261" s="260" t="s">
        <v>556</v>
      </c>
      <c r="C261" s="261">
        <v>1819124</v>
      </c>
      <c r="D261" s="262">
        <v>898647.26</v>
      </c>
      <c r="E261" s="262">
        <v>181912.4</v>
      </c>
      <c r="F261" s="262">
        <v>-716734.86</v>
      </c>
      <c r="G261" s="261">
        <v>0</v>
      </c>
      <c r="H261" s="261">
        <v>0</v>
      </c>
      <c r="I261" s="261">
        <v>0</v>
      </c>
      <c r="J261" s="261">
        <v>0</v>
      </c>
      <c r="K261" s="262">
        <v>-716734.86</v>
      </c>
      <c r="L261" s="261">
        <v>0</v>
      </c>
    </row>
    <row r="262" spans="1:12" ht="13.5" thickBot="1">
      <c r="A262" s="260" t="s">
        <v>595</v>
      </c>
      <c r="B262" s="260" t="s">
        <v>556</v>
      </c>
      <c r="C262" s="261">
        <v>457921</v>
      </c>
      <c r="D262" s="262">
        <v>154960.47</v>
      </c>
      <c r="E262" s="262">
        <v>22896.05</v>
      </c>
      <c r="F262" s="262">
        <v>-132064.42</v>
      </c>
      <c r="G262" s="261">
        <v>0</v>
      </c>
      <c r="H262" s="261">
        <v>0</v>
      </c>
      <c r="I262" s="261">
        <v>0</v>
      </c>
      <c r="J262" s="261">
        <v>0</v>
      </c>
      <c r="K262" s="262">
        <v>-132064.42</v>
      </c>
      <c r="L262" s="261">
        <v>0</v>
      </c>
    </row>
    <row r="263" spans="1:12" ht="13.5" thickBot="1">
      <c r="A263" s="260" t="s">
        <v>596</v>
      </c>
      <c r="B263" s="260" t="s">
        <v>556</v>
      </c>
      <c r="C263" s="261">
        <v>29195</v>
      </c>
      <c r="D263" s="262">
        <v>11829.81</v>
      </c>
      <c r="E263" s="262">
        <v>7590.7</v>
      </c>
      <c r="F263" s="262">
        <v>-4239.11</v>
      </c>
      <c r="G263" s="261">
        <v>0</v>
      </c>
      <c r="H263" s="261">
        <v>0</v>
      </c>
      <c r="I263" s="261">
        <v>0</v>
      </c>
      <c r="J263" s="261">
        <v>0</v>
      </c>
      <c r="K263" s="262">
        <v>-4239.11</v>
      </c>
      <c r="L263" s="261">
        <v>0</v>
      </c>
    </row>
    <row r="264" spans="1:12" ht="13.5" thickBot="1">
      <c r="A264" s="260" t="s">
        <v>597</v>
      </c>
      <c r="B264" s="260" t="s">
        <v>553</v>
      </c>
      <c r="C264" s="261">
        <v>3107093</v>
      </c>
      <c r="D264" s="262">
        <v>1066043.61</v>
      </c>
      <c r="E264" s="262">
        <v>62141.86</v>
      </c>
      <c r="F264" s="261">
        <v>0</v>
      </c>
      <c r="G264" s="261">
        <v>0</v>
      </c>
      <c r="H264" s="262">
        <v>-62141.86</v>
      </c>
      <c r="I264" s="261">
        <v>0</v>
      </c>
      <c r="J264" s="261">
        <v>0</v>
      </c>
      <c r="K264" s="262">
        <v>-62141.86</v>
      </c>
      <c r="L264" s="261">
        <v>0</v>
      </c>
    </row>
    <row r="265" spans="1:12" ht="13.5" thickBot="1">
      <c r="A265" s="260" t="s">
        <v>597</v>
      </c>
      <c r="B265" s="260" t="s">
        <v>556</v>
      </c>
      <c r="C265" s="261">
        <v>100926</v>
      </c>
      <c r="D265" s="262">
        <v>34627.71</v>
      </c>
      <c r="E265" s="262">
        <v>2018.52</v>
      </c>
      <c r="F265" s="262">
        <v>-32609.19</v>
      </c>
      <c r="G265" s="261">
        <v>0</v>
      </c>
      <c r="H265" s="261">
        <v>0</v>
      </c>
      <c r="I265" s="261">
        <v>0</v>
      </c>
      <c r="J265" s="261">
        <v>0</v>
      </c>
      <c r="K265" s="262">
        <v>-32609.19</v>
      </c>
      <c r="L265" s="261">
        <v>0</v>
      </c>
    </row>
    <row r="266" spans="1:12" ht="13.5" thickBot="1">
      <c r="A266" s="260" t="s">
        <v>598</v>
      </c>
      <c r="B266" s="260" t="s">
        <v>556</v>
      </c>
      <c r="C266" s="261">
        <v>157426</v>
      </c>
      <c r="D266" s="262">
        <v>15742.6</v>
      </c>
      <c r="E266" s="262">
        <v>3715.25</v>
      </c>
      <c r="F266" s="262">
        <v>-12027.35</v>
      </c>
      <c r="G266" s="261">
        <v>0</v>
      </c>
      <c r="H266" s="261">
        <v>0</v>
      </c>
      <c r="I266" s="261">
        <v>0</v>
      </c>
      <c r="J266" s="261">
        <v>0</v>
      </c>
      <c r="K266" s="262">
        <v>-12027.35</v>
      </c>
      <c r="L266" s="261">
        <v>0</v>
      </c>
    </row>
    <row r="267" spans="1:12" ht="13.5" thickBot="1">
      <c r="A267" s="260" t="s">
        <v>599</v>
      </c>
      <c r="B267" s="260" t="s">
        <v>553</v>
      </c>
      <c r="C267" s="261">
        <v>187870</v>
      </c>
      <c r="D267" s="262">
        <v>103234.57</v>
      </c>
      <c r="E267" s="262">
        <v>5636.1</v>
      </c>
      <c r="F267" s="261">
        <v>0</v>
      </c>
      <c r="G267" s="261">
        <v>0</v>
      </c>
      <c r="H267" s="261">
        <v>0</v>
      </c>
      <c r="I267" s="261">
        <v>0</v>
      </c>
      <c r="J267" s="261">
        <v>0</v>
      </c>
      <c r="K267" s="261">
        <v>0</v>
      </c>
      <c r="L267" s="261">
        <v>0</v>
      </c>
    </row>
    <row r="268" spans="1:12" ht="13.5" thickBot="1">
      <c r="A268" s="260" t="s">
        <v>600</v>
      </c>
      <c r="B268" s="260" t="s">
        <v>553</v>
      </c>
      <c r="C268" s="261">
        <v>43520</v>
      </c>
      <c r="D268" s="262">
        <v>10492.67</v>
      </c>
      <c r="E268" s="262">
        <v>1740.8</v>
      </c>
      <c r="F268" s="261">
        <v>0</v>
      </c>
      <c r="G268" s="261">
        <v>0</v>
      </c>
      <c r="H268" s="261">
        <v>435.2</v>
      </c>
      <c r="I268" s="261">
        <v>0</v>
      </c>
      <c r="J268" s="261">
        <v>0</v>
      </c>
      <c r="K268" s="261">
        <v>435.2</v>
      </c>
      <c r="L268" s="261">
        <v>0</v>
      </c>
    </row>
    <row r="269" spans="1:12" ht="13.5" thickBot="1">
      <c r="A269" s="260" t="s">
        <v>601</v>
      </c>
      <c r="B269" s="260" t="s">
        <v>553</v>
      </c>
      <c r="C269" s="261">
        <v>11842</v>
      </c>
      <c r="D269" s="262">
        <v>13203.83</v>
      </c>
      <c r="E269" s="262">
        <v>3406.94</v>
      </c>
      <c r="F269" s="261">
        <v>0</v>
      </c>
      <c r="G269" s="261">
        <v>0</v>
      </c>
      <c r="H269" s="262">
        <v>3378.52</v>
      </c>
      <c r="I269" s="261">
        <v>0</v>
      </c>
      <c r="J269" s="261">
        <v>0</v>
      </c>
      <c r="K269" s="262">
        <v>3378.52</v>
      </c>
      <c r="L269" s="261">
        <v>0</v>
      </c>
    </row>
    <row r="270" spans="1:12" ht="13.5" thickBot="1">
      <c r="A270" s="260" t="s">
        <v>564</v>
      </c>
      <c r="B270" s="260" t="s">
        <v>553</v>
      </c>
      <c r="C270" s="261">
        <v>6578</v>
      </c>
      <c r="D270" s="262">
        <v>5518.94</v>
      </c>
      <c r="E270" s="262">
        <v>3771.83</v>
      </c>
      <c r="F270" s="261">
        <v>0</v>
      </c>
      <c r="G270" s="261">
        <v>0</v>
      </c>
      <c r="H270" s="261">
        <v>928.82</v>
      </c>
      <c r="I270" s="261">
        <v>0</v>
      </c>
      <c r="J270" s="261">
        <v>0</v>
      </c>
      <c r="K270" s="261">
        <v>928.82</v>
      </c>
      <c r="L270" s="261">
        <v>0</v>
      </c>
    </row>
    <row r="271" spans="1:12" ht="13.5" thickBot="1">
      <c r="A271" s="260" t="s">
        <v>602</v>
      </c>
      <c r="B271" s="260" t="s">
        <v>556</v>
      </c>
      <c r="C271" s="261">
        <v>373307</v>
      </c>
      <c r="D271" s="262">
        <v>261314.9</v>
      </c>
      <c r="E271" s="262">
        <v>149322.8</v>
      </c>
      <c r="F271" s="262">
        <v>-111992.1</v>
      </c>
      <c r="G271" s="261">
        <v>0</v>
      </c>
      <c r="H271" s="261">
        <v>0</v>
      </c>
      <c r="I271" s="261">
        <v>0</v>
      </c>
      <c r="J271" s="261">
        <v>0</v>
      </c>
      <c r="K271" s="262">
        <v>-111992.1</v>
      </c>
      <c r="L271" s="261">
        <v>0</v>
      </c>
    </row>
    <row r="272" spans="1:12" ht="13.5" thickBot="1">
      <c r="A272" s="260" t="s">
        <v>603</v>
      </c>
      <c r="B272" s="260" t="s">
        <v>556</v>
      </c>
      <c r="C272" s="261">
        <v>20364</v>
      </c>
      <c r="D272" s="262">
        <v>10827.54</v>
      </c>
      <c r="E272" s="261">
        <v>0</v>
      </c>
      <c r="F272" s="262">
        <v>-10827.54</v>
      </c>
      <c r="G272" s="261">
        <v>0</v>
      </c>
      <c r="H272" s="261">
        <v>0</v>
      </c>
      <c r="I272" s="261">
        <v>0</v>
      </c>
      <c r="J272" s="261">
        <v>0</v>
      </c>
      <c r="K272" s="262">
        <v>-10827.54</v>
      </c>
      <c r="L272" s="261">
        <v>0</v>
      </c>
    </row>
    <row r="273" spans="1:12" ht="13.5" thickBot="1">
      <c r="A273" s="260" t="s">
        <v>567</v>
      </c>
      <c r="B273" s="260" t="s">
        <v>556</v>
      </c>
      <c r="C273" s="261">
        <v>58</v>
      </c>
      <c r="D273" s="262">
        <v>53505.58</v>
      </c>
      <c r="E273" s="262">
        <v>73784.88</v>
      </c>
      <c r="F273" s="262">
        <v>20279.3</v>
      </c>
      <c r="G273" s="261">
        <v>0</v>
      </c>
      <c r="H273" s="261">
        <v>0</v>
      </c>
      <c r="I273" s="261">
        <v>0</v>
      </c>
      <c r="J273" s="261">
        <v>0</v>
      </c>
      <c r="K273" s="262">
        <v>20279.3</v>
      </c>
      <c r="L273" s="261">
        <v>0</v>
      </c>
    </row>
    <row r="274" spans="1:12" ht="13.5" thickBot="1">
      <c r="A274" s="260" t="s">
        <v>604</v>
      </c>
      <c r="B274" s="260" t="s">
        <v>556</v>
      </c>
      <c r="C274" s="261">
        <v>52422</v>
      </c>
      <c r="D274" s="262">
        <v>228926.87</v>
      </c>
      <c r="E274" s="261">
        <v>0</v>
      </c>
      <c r="F274" s="262">
        <v>-228926.87</v>
      </c>
      <c r="G274" s="261">
        <v>0</v>
      </c>
      <c r="H274" s="261">
        <v>0</v>
      </c>
      <c r="I274" s="261">
        <v>0</v>
      </c>
      <c r="J274" s="261">
        <v>0</v>
      </c>
      <c r="K274" s="262">
        <v>-228926.87</v>
      </c>
      <c r="L274" s="261">
        <v>0</v>
      </c>
    </row>
    <row r="275" spans="1:12" ht="13.5" thickBot="1">
      <c r="A275" s="260" t="s">
        <v>568</v>
      </c>
      <c r="B275" s="260" t="s">
        <v>553</v>
      </c>
      <c r="C275" s="261">
        <v>375582</v>
      </c>
      <c r="D275" s="262">
        <v>228003.19</v>
      </c>
      <c r="E275" s="262">
        <v>188992.86</v>
      </c>
      <c r="F275" s="261">
        <v>0</v>
      </c>
      <c r="G275" s="261">
        <v>0</v>
      </c>
      <c r="H275" s="262">
        <v>-28694.47</v>
      </c>
      <c r="I275" s="261">
        <v>0</v>
      </c>
      <c r="J275" s="261">
        <v>0</v>
      </c>
      <c r="K275" s="262">
        <v>-28694.47</v>
      </c>
      <c r="L275" s="261">
        <v>0</v>
      </c>
    </row>
    <row r="276" spans="1:12" ht="13.5" thickBot="1">
      <c r="A276" s="260" t="s">
        <v>605</v>
      </c>
      <c r="B276" s="260" t="s">
        <v>553</v>
      </c>
      <c r="C276" s="261">
        <v>706554</v>
      </c>
      <c r="D276" s="262">
        <v>63589.86</v>
      </c>
      <c r="E276" s="262">
        <v>44512.9</v>
      </c>
      <c r="F276" s="261">
        <v>0</v>
      </c>
      <c r="G276" s="261">
        <v>0</v>
      </c>
      <c r="H276" s="261">
        <v>-706.56</v>
      </c>
      <c r="I276" s="261">
        <v>0</v>
      </c>
      <c r="J276" s="261">
        <v>0</v>
      </c>
      <c r="K276" s="261">
        <v>-706.56</v>
      </c>
      <c r="L276" s="261">
        <v>0</v>
      </c>
    </row>
    <row r="277" spans="1:12" ht="13.5" thickBot="1">
      <c r="A277" s="260" t="s">
        <v>605</v>
      </c>
      <c r="B277" s="260" t="s">
        <v>556</v>
      </c>
      <c r="C277" s="261">
        <v>391116</v>
      </c>
      <c r="D277" s="262">
        <v>35200.44</v>
      </c>
      <c r="E277" s="262">
        <v>24640.31</v>
      </c>
      <c r="F277" s="262">
        <v>-10560.13</v>
      </c>
      <c r="G277" s="261">
        <v>0</v>
      </c>
      <c r="H277" s="261">
        <v>0</v>
      </c>
      <c r="I277" s="261">
        <v>0</v>
      </c>
      <c r="J277" s="261">
        <v>0</v>
      </c>
      <c r="K277" s="262">
        <v>-10560.13</v>
      </c>
      <c r="L277" s="261">
        <v>0</v>
      </c>
    </row>
    <row r="278" spans="1:12" ht="13.5" thickBot="1">
      <c r="A278" s="260" t="s">
        <v>606</v>
      </c>
      <c r="B278" s="260" t="s">
        <v>556</v>
      </c>
      <c r="C278" s="261">
        <v>43111</v>
      </c>
      <c r="D278" s="262">
        <v>32333.25</v>
      </c>
      <c r="E278" s="262">
        <v>28436.02</v>
      </c>
      <c r="F278" s="262">
        <v>-3897.23</v>
      </c>
      <c r="G278" s="261">
        <v>0</v>
      </c>
      <c r="H278" s="261">
        <v>0</v>
      </c>
      <c r="I278" s="261">
        <v>0</v>
      </c>
      <c r="J278" s="261">
        <v>0</v>
      </c>
      <c r="K278" s="262">
        <v>-3897.23</v>
      </c>
      <c r="L278" s="261">
        <v>0</v>
      </c>
    </row>
    <row r="279" spans="1:12" ht="13.5" thickBot="1">
      <c r="A279" s="260" t="s">
        <v>606</v>
      </c>
      <c r="B279" s="260" t="s">
        <v>553</v>
      </c>
      <c r="C279" s="261">
        <v>76755</v>
      </c>
      <c r="D279" s="262">
        <v>57566.25</v>
      </c>
      <c r="E279" s="262">
        <v>50627.6</v>
      </c>
      <c r="F279" s="261">
        <v>0</v>
      </c>
      <c r="G279" s="261">
        <v>0</v>
      </c>
      <c r="H279" s="261">
        <v>145.84</v>
      </c>
      <c r="I279" s="261">
        <v>0</v>
      </c>
      <c r="J279" s="261">
        <v>0</v>
      </c>
      <c r="K279" s="261">
        <v>145.84</v>
      </c>
      <c r="L279" s="261">
        <v>0</v>
      </c>
    </row>
    <row r="280" spans="1:12" ht="13.5" thickBot="1">
      <c r="A280" s="260" t="s">
        <v>607</v>
      </c>
      <c r="B280" s="260" t="s">
        <v>556</v>
      </c>
      <c r="C280" s="261">
        <v>1576417</v>
      </c>
      <c r="D280" s="262">
        <v>550169.53</v>
      </c>
      <c r="E280" s="262">
        <v>278710.53</v>
      </c>
      <c r="F280" s="262">
        <v>-271459</v>
      </c>
      <c r="G280" s="261">
        <v>0</v>
      </c>
      <c r="H280" s="261">
        <v>0</v>
      </c>
      <c r="I280" s="261">
        <v>0</v>
      </c>
      <c r="J280" s="261">
        <v>0</v>
      </c>
      <c r="K280" s="262">
        <v>-271459</v>
      </c>
      <c r="L280" s="261">
        <v>0</v>
      </c>
    </row>
    <row r="281" spans="1:12" ht="13.5" thickBot="1">
      <c r="A281" s="260" t="s">
        <v>569</v>
      </c>
      <c r="B281" s="260" t="s">
        <v>553</v>
      </c>
      <c r="C281" s="261">
        <v>679198</v>
      </c>
      <c r="D281" s="262">
        <v>15621.55</v>
      </c>
      <c r="E281" s="262">
        <v>25809.52</v>
      </c>
      <c r="F281" s="261">
        <v>0</v>
      </c>
      <c r="G281" s="261">
        <v>0</v>
      </c>
      <c r="H281" s="261">
        <v>-135.84</v>
      </c>
      <c r="I281" s="261">
        <v>0</v>
      </c>
      <c r="J281" s="261">
        <v>0</v>
      </c>
      <c r="K281" s="261">
        <v>-135.84</v>
      </c>
      <c r="L281" s="261">
        <v>0</v>
      </c>
    </row>
    <row r="282" spans="1:12" ht="13.5" thickBot="1">
      <c r="A282" s="260" t="s">
        <v>570</v>
      </c>
      <c r="B282" s="260" t="s">
        <v>553</v>
      </c>
      <c r="C282" s="261">
        <v>2305339</v>
      </c>
      <c r="D282" s="262">
        <v>29969.41</v>
      </c>
      <c r="E282" s="262">
        <v>14293.1</v>
      </c>
      <c r="F282" s="261">
        <v>0</v>
      </c>
      <c r="G282" s="261">
        <v>0</v>
      </c>
      <c r="H282" s="261">
        <v>922.13</v>
      </c>
      <c r="I282" s="261">
        <v>0</v>
      </c>
      <c r="J282" s="261">
        <v>0</v>
      </c>
      <c r="K282" s="261">
        <v>922.13</v>
      </c>
      <c r="L282" s="261">
        <v>0</v>
      </c>
    </row>
    <row r="283" spans="1:12" ht="13.5" thickBot="1">
      <c r="A283" s="260" t="s">
        <v>570</v>
      </c>
      <c r="B283" s="260" t="s">
        <v>556</v>
      </c>
      <c r="C283" s="261">
        <v>1544653</v>
      </c>
      <c r="D283" s="262">
        <v>20080.49</v>
      </c>
      <c r="E283" s="262">
        <v>9576.85</v>
      </c>
      <c r="F283" s="262">
        <v>-10503.64</v>
      </c>
      <c r="G283" s="261">
        <v>0</v>
      </c>
      <c r="H283" s="261">
        <v>0</v>
      </c>
      <c r="I283" s="261">
        <v>0</v>
      </c>
      <c r="J283" s="261">
        <v>0</v>
      </c>
      <c r="K283" s="262">
        <v>-10503.64</v>
      </c>
      <c r="L283" s="261">
        <v>0</v>
      </c>
    </row>
    <row r="284" spans="1:12" ht="13.5" thickBot="1">
      <c r="A284" s="260" t="s">
        <v>571</v>
      </c>
      <c r="B284" s="260" t="s">
        <v>553</v>
      </c>
      <c r="C284" s="261">
        <v>1763240</v>
      </c>
      <c r="D284" s="262">
        <v>28211.84</v>
      </c>
      <c r="E284" s="262">
        <v>75114.02</v>
      </c>
      <c r="F284" s="261">
        <v>0</v>
      </c>
      <c r="G284" s="261">
        <v>0</v>
      </c>
      <c r="H284" s="262">
        <v>-6700.32</v>
      </c>
      <c r="I284" s="261">
        <v>0</v>
      </c>
      <c r="J284" s="261">
        <v>0</v>
      </c>
      <c r="K284" s="262">
        <v>-6700.32</v>
      </c>
      <c r="L284" s="261">
        <v>0</v>
      </c>
    </row>
    <row r="285" spans="1:12" ht="13.5" thickBot="1">
      <c r="A285" s="260" t="s">
        <v>571</v>
      </c>
      <c r="B285" s="260" t="s">
        <v>556</v>
      </c>
      <c r="C285" s="261">
        <v>787024</v>
      </c>
      <c r="D285" s="262">
        <v>12592.38</v>
      </c>
      <c r="E285" s="262">
        <v>33527.22</v>
      </c>
      <c r="F285" s="262">
        <v>20934.84</v>
      </c>
      <c r="G285" s="261">
        <v>0</v>
      </c>
      <c r="H285" s="261">
        <v>0</v>
      </c>
      <c r="I285" s="261">
        <v>0</v>
      </c>
      <c r="J285" s="261">
        <v>0</v>
      </c>
      <c r="K285" s="262">
        <v>20934.84</v>
      </c>
      <c r="L285" s="261">
        <v>0</v>
      </c>
    </row>
    <row r="286" spans="1:12" ht="13.5" thickBot="1">
      <c r="A286" s="260" t="s">
        <v>608</v>
      </c>
      <c r="B286" s="260" t="s">
        <v>556</v>
      </c>
      <c r="C286" s="261">
        <v>179818</v>
      </c>
      <c r="D286" s="262">
        <v>8990.9</v>
      </c>
      <c r="E286" s="262">
        <v>19977.78</v>
      </c>
      <c r="F286" s="262">
        <v>10986.88</v>
      </c>
      <c r="G286" s="261">
        <v>0</v>
      </c>
      <c r="H286" s="261">
        <v>0</v>
      </c>
      <c r="I286" s="261">
        <v>0</v>
      </c>
      <c r="J286" s="261">
        <v>0</v>
      </c>
      <c r="K286" s="262">
        <v>10986.88</v>
      </c>
      <c r="L286" s="261">
        <v>0</v>
      </c>
    </row>
    <row r="287" spans="1:12" ht="13.5" thickBot="1">
      <c r="A287" s="260" t="s">
        <v>572</v>
      </c>
      <c r="B287" s="260" t="s">
        <v>553</v>
      </c>
      <c r="C287" s="261">
        <v>2052364</v>
      </c>
      <c r="D287" s="262">
        <v>2102646.92</v>
      </c>
      <c r="E287" s="262">
        <v>2134458.56</v>
      </c>
      <c r="F287" s="261">
        <v>0</v>
      </c>
      <c r="G287" s="261">
        <v>0</v>
      </c>
      <c r="H287" s="262">
        <v>228222.88</v>
      </c>
      <c r="I287" s="261">
        <v>0</v>
      </c>
      <c r="J287" s="261">
        <v>0</v>
      </c>
      <c r="K287" s="262">
        <v>228222.88</v>
      </c>
      <c r="L287" s="261">
        <v>0</v>
      </c>
    </row>
    <row r="288" spans="1:12" ht="13.5" thickBot="1">
      <c r="A288" s="260" t="s">
        <v>572</v>
      </c>
      <c r="B288" s="260" t="s">
        <v>556</v>
      </c>
      <c r="C288" s="261">
        <v>887018</v>
      </c>
      <c r="D288" s="262">
        <v>908749.94</v>
      </c>
      <c r="E288" s="262">
        <v>922498.72</v>
      </c>
      <c r="F288" s="262">
        <v>13748.78</v>
      </c>
      <c r="G288" s="261">
        <v>0</v>
      </c>
      <c r="H288" s="261">
        <v>0</v>
      </c>
      <c r="I288" s="261">
        <v>0</v>
      </c>
      <c r="J288" s="261">
        <v>0</v>
      </c>
      <c r="K288" s="262">
        <v>13748.78</v>
      </c>
      <c r="L288" s="261">
        <v>0</v>
      </c>
    </row>
    <row r="289" spans="1:12" ht="13.5" thickBot="1">
      <c r="A289" s="260" t="s">
        <v>609</v>
      </c>
      <c r="B289" s="260" t="s">
        <v>556</v>
      </c>
      <c r="C289" s="261">
        <v>15557</v>
      </c>
      <c r="D289" s="262">
        <v>24547.39</v>
      </c>
      <c r="E289" s="262">
        <v>1347.24</v>
      </c>
      <c r="F289" s="262">
        <v>-23200.15</v>
      </c>
      <c r="G289" s="261">
        <v>0</v>
      </c>
      <c r="H289" s="261">
        <v>0</v>
      </c>
      <c r="I289" s="261">
        <v>0</v>
      </c>
      <c r="J289" s="261">
        <v>0</v>
      </c>
      <c r="K289" s="262">
        <v>-23200.15</v>
      </c>
      <c r="L289" s="261">
        <v>0</v>
      </c>
    </row>
    <row r="290" spans="1:12" ht="13.5" thickBot="1">
      <c r="A290" s="260" t="s">
        <v>610</v>
      </c>
      <c r="B290" s="260" t="s">
        <v>556</v>
      </c>
      <c r="C290" s="261">
        <v>438277</v>
      </c>
      <c r="D290" s="262">
        <v>87655.4</v>
      </c>
      <c r="E290" s="262">
        <v>87655.4</v>
      </c>
      <c r="F290" s="261">
        <v>0</v>
      </c>
      <c r="G290" s="261">
        <v>0</v>
      </c>
      <c r="H290" s="261">
        <v>0</v>
      </c>
      <c r="I290" s="261">
        <v>0</v>
      </c>
      <c r="J290" s="261">
        <v>0</v>
      </c>
      <c r="K290" s="261">
        <v>0</v>
      </c>
      <c r="L290" s="261">
        <v>0</v>
      </c>
    </row>
    <row r="291" spans="1:12" ht="13.5" thickBot="1">
      <c r="A291" s="260" t="s">
        <v>611</v>
      </c>
      <c r="B291" s="260" t="s">
        <v>556</v>
      </c>
      <c r="C291" s="261">
        <v>102217</v>
      </c>
      <c r="D291" s="262">
        <v>106428.34</v>
      </c>
      <c r="E291" s="262">
        <v>16354.72</v>
      </c>
      <c r="F291" s="262">
        <v>-90073.62</v>
      </c>
      <c r="G291" s="261">
        <v>0</v>
      </c>
      <c r="H291" s="261">
        <v>0</v>
      </c>
      <c r="I291" s="261">
        <v>0</v>
      </c>
      <c r="J291" s="261">
        <v>0</v>
      </c>
      <c r="K291" s="262">
        <v>-90073.62</v>
      </c>
      <c r="L291" s="261">
        <v>0</v>
      </c>
    </row>
    <row r="292" spans="1:12" ht="13.5" thickBot="1">
      <c r="A292" s="260" t="s">
        <v>612</v>
      </c>
      <c r="B292" s="260" t="s">
        <v>553</v>
      </c>
      <c r="C292" s="261">
        <v>84867</v>
      </c>
      <c r="D292" s="262">
        <v>97223.64</v>
      </c>
      <c r="E292" s="262">
        <v>47415.19</v>
      </c>
      <c r="F292" s="261">
        <v>0</v>
      </c>
      <c r="G292" s="261">
        <v>0</v>
      </c>
      <c r="H292" s="262">
        <v>-4947.75</v>
      </c>
      <c r="I292" s="261">
        <v>0</v>
      </c>
      <c r="J292" s="261">
        <v>0</v>
      </c>
      <c r="K292" s="262">
        <v>-4947.75</v>
      </c>
      <c r="L292" s="261">
        <v>0</v>
      </c>
    </row>
    <row r="293" spans="1:12" ht="13.5" thickBot="1">
      <c r="A293" s="260" t="s">
        <v>613</v>
      </c>
      <c r="B293" s="260" t="s">
        <v>553</v>
      </c>
      <c r="C293" s="261">
        <v>834770</v>
      </c>
      <c r="D293" s="262">
        <v>511296.63</v>
      </c>
      <c r="E293" s="262">
        <v>250431</v>
      </c>
      <c r="F293" s="261">
        <v>0</v>
      </c>
      <c r="G293" s="261">
        <v>0</v>
      </c>
      <c r="H293" s="261">
        <v>0</v>
      </c>
      <c r="I293" s="261">
        <v>0</v>
      </c>
      <c r="J293" s="261">
        <v>0</v>
      </c>
      <c r="K293" s="261">
        <v>0</v>
      </c>
      <c r="L293" s="261">
        <v>0</v>
      </c>
    </row>
    <row r="294" spans="1:12" ht="13.5" thickBot="1">
      <c r="A294" s="260" t="s">
        <v>614</v>
      </c>
      <c r="B294" s="260" t="s">
        <v>553</v>
      </c>
      <c r="C294" s="261">
        <v>171699</v>
      </c>
      <c r="D294" s="262">
        <v>73830.57</v>
      </c>
      <c r="E294" s="262">
        <v>4790.4</v>
      </c>
      <c r="F294" s="261">
        <v>0</v>
      </c>
      <c r="G294" s="261">
        <v>0</v>
      </c>
      <c r="H294" s="261">
        <v>-17.17</v>
      </c>
      <c r="I294" s="261">
        <v>0</v>
      </c>
      <c r="J294" s="261">
        <v>0</v>
      </c>
      <c r="K294" s="261">
        <v>-17.17</v>
      </c>
      <c r="L294" s="261">
        <v>0</v>
      </c>
    </row>
    <row r="295" spans="1:12" ht="13.5" thickBot="1">
      <c r="A295" s="260" t="s">
        <v>615</v>
      </c>
      <c r="B295" s="260" t="s">
        <v>556</v>
      </c>
      <c r="C295" s="261">
        <v>9391</v>
      </c>
      <c r="D295" s="262">
        <v>2729.96</v>
      </c>
      <c r="E295" s="262">
        <v>2016.25</v>
      </c>
      <c r="F295" s="261">
        <v>-713.71</v>
      </c>
      <c r="G295" s="261">
        <v>0</v>
      </c>
      <c r="H295" s="261">
        <v>0</v>
      </c>
      <c r="I295" s="261">
        <v>0</v>
      </c>
      <c r="J295" s="261">
        <v>0</v>
      </c>
      <c r="K295" s="261">
        <v>-713.71</v>
      </c>
      <c r="L295" s="261">
        <v>0</v>
      </c>
    </row>
    <row r="296" spans="1:12" ht="13.5" thickBot="1">
      <c r="A296" s="260" t="s">
        <v>616</v>
      </c>
      <c r="B296" s="260" t="s">
        <v>556</v>
      </c>
      <c r="C296" s="261">
        <v>10546</v>
      </c>
      <c r="D296" s="262">
        <v>3691.1</v>
      </c>
      <c r="E296" s="262">
        <v>5273</v>
      </c>
      <c r="F296" s="262">
        <v>1581.9</v>
      </c>
      <c r="G296" s="261">
        <v>0</v>
      </c>
      <c r="H296" s="261">
        <v>0</v>
      </c>
      <c r="I296" s="261">
        <v>0</v>
      </c>
      <c r="J296" s="261">
        <v>0</v>
      </c>
      <c r="K296" s="262">
        <v>1581.9</v>
      </c>
      <c r="L296" s="261">
        <v>0</v>
      </c>
    </row>
    <row r="297" spans="1:12" ht="13.5" thickBot="1">
      <c r="A297" s="327" t="s">
        <v>130</v>
      </c>
      <c r="B297" s="328"/>
      <c r="C297" s="328"/>
      <c r="D297" s="328"/>
      <c r="E297" s="328"/>
      <c r="F297" s="328"/>
      <c r="G297" s="328"/>
      <c r="H297" s="328"/>
      <c r="I297" s="328"/>
      <c r="J297" s="328"/>
      <c r="K297" s="328"/>
      <c r="L297" s="329"/>
    </row>
    <row r="298" spans="1:12" ht="13.5" thickBot="1">
      <c r="A298" s="260" t="s">
        <v>573</v>
      </c>
      <c r="B298" s="260" t="s">
        <v>553</v>
      </c>
      <c r="C298" s="261">
        <v>45488</v>
      </c>
      <c r="D298" s="262">
        <v>13100.54</v>
      </c>
      <c r="E298" s="262">
        <v>13714.63</v>
      </c>
      <c r="F298" s="261">
        <v>0</v>
      </c>
      <c r="G298" s="261">
        <v>0</v>
      </c>
      <c r="H298" s="261">
        <v>-241.09</v>
      </c>
      <c r="I298" s="261">
        <v>0</v>
      </c>
      <c r="J298" s="261">
        <v>0</v>
      </c>
      <c r="K298" s="261">
        <v>-241.09</v>
      </c>
      <c r="L298" s="261">
        <v>0</v>
      </c>
    </row>
    <row r="299" spans="1:12" ht="13.5" thickBot="1">
      <c r="A299" s="260" t="s">
        <v>574</v>
      </c>
      <c r="B299" s="260" t="s">
        <v>553</v>
      </c>
      <c r="C299" s="261">
        <v>327739</v>
      </c>
      <c r="D299" s="262">
        <v>115382.86</v>
      </c>
      <c r="E299" s="262">
        <v>129784.64</v>
      </c>
      <c r="F299" s="261">
        <v>0</v>
      </c>
      <c r="G299" s="261">
        <v>0</v>
      </c>
      <c r="H299" s="261">
        <v>0</v>
      </c>
      <c r="I299" s="261">
        <v>0</v>
      </c>
      <c r="J299" s="261">
        <v>0</v>
      </c>
      <c r="K299" s="261">
        <v>0</v>
      </c>
      <c r="L299" s="261">
        <v>0</v>
      </c>
    </row>
    <row r="300" spans="1:12" ht="13.5" thickBot="1">
      <c r="A300" s="260" t="s">
        <v>574</v>
      </c>
      <c r="B300" s="260" t="s">
        <v>556</v>
      </c>
      <c r="C300" s="261">
        <v>121467</v>
      </c>
      <c r="D300" s="262">
        <v>42763.33</v>
      </c>
      <c r="E300" s="262">
        <v>48100.93</v>
      </c>
      <c r="F300" s="262">
        <v>5337.6</v>
      </c>
      <c r="G300" s="261">
        <v>0</v>
      </c>
      <c r="H300" s="261">
        <v>0</v>
      </c>
      <c r="I300" s="261">
        <v>0</v>
      </c>
      <c r="J300" s="261">
        <v>0</v>
      </c>
      <c r="K300" s="262">
        <v>5337.6</v>
      </c>
      <c r="L300" s="261">
        <v>0</v>
      </c>
    </row>
    <row r="301" spans="1:12" ht="13.5" thickBot="1">
      <c r="A301" s="260" t="s">
        <v>575</v>
      </c>
      <c r="B301" s="260" t="s">
        <v>553</v>
      </c>
      <c r="C301" s="261">
        <v>473486</v>
      </c>
      <c r="D301" s="262">
        <v>164259.06</v>
      </c>
      <c r="E301" s="262">
        <v>187879.24</v>
      </c>
      <c r="F301" s="261">
        <v>0</v>
      </c>
      <c r="G301" s="261">
        <v>0</v>
      </c>
      <c r="H301" s="261">
        <v>-568.19</v>
      </c>
      <c r="I301" s="261">
        <v>0</v>
      </c>
      <c r="J301" s="261">
        <v>0</v>
      </c>
      <c r="K301" s="261">
        <v>-568.19</v>
      </c>
      <c r="L301" s="261">
        <v>0</v>
      </c>
    </row>
    <row r="302" spans="1:12" ht="13.5" thickBot="1">
      <c r="A302" s="260" t="s">
        <v>575</v>
      </c>
      <c r="B302" s="260" t="s">
        <v>556</v>
      </c>
      <c r="C302" s="261">
        <v>234495</v>
      </c>
      <c r="D302" s="262">
        <v>81349.66</v>
      </c>
      <c r="E302" s="262">
        <v>93047.62</v>
      </c>
      <c r="F302" s="262">
        <v>11697.96</v>
      </c>
      <c r="G302" s="261">
        <v>0</v>
      </c>
      <c r="H302" s="261">
        <v>0</v>
      </c>
      <c r="I302" s="261">
        <v>0</v>
      </c>
      <c r="J302" s="261">
        <v>0</v>
      </c>
      <c r="K302" s="262">
        <v>11697.96</v>
      </c>
      <c r="L302" s="261">
        <v>0</v>
      </c>
    </row>
    <row r="303" spans="1:12" ht="13.5" thickBot="1">
      <c r="A303" s="260" t="s">
        <v>576</v>
      </c>
      <c r="B303" s="260" t="s">
        <v>553</v>
      </c>
      <c r="C303" s="261">
        <v>889981</v>
      </c>
      <c r="D303" s="262">
        <v>307233</v>
      </c>
      <c r="E303" s="262">
        <v>354479.43</v>
      </c>
      <c r="F303" s="261">
        <v>0</v>
      </c>
      <c r="G303" s="261">
        <v>0</v>
      </c>
      <c r="H303" s="262">
        <v>1334.97</v>
      </c>
      <c r="I303" s="261">
        <v>0</v>
      </c>
      <c r="J303" s="261">
        <v>0</v>
      </c>
      <c r="K303" s="262">
        <v>1334.97</v>
      </c>
      <c r="L303" s="261">
        <v>0</v>
      </c>
    </row>
    <row r="304" spans="1:12" ht="13.5" thickBot="1">
      <c r="A304" s="260" t="s">
        <v>576</v>
      </c>
      <c r="B304" s="260" t="s">
        <v>556</v>
      </c>
      <c r="C304" s="261">
        <v>117071</v>
      </c>
      <c r="D304" s="262">
        <v>40312.57</v>
      </c>
      <c r="E304" s="262">
        <v>46629.38</v>
      </c>
      <c r="F304" s="262">
        <v>6316.81</v>
      </c>
      <c r="G304" s="261">
        <v>0</v>
      </c>
      <c r="H304" s="261">
        <v>0</v>
      </c>
      <c r="I304" s="261">
        <v>0</v>
      </c>
      <c r="J304" s="261">
        <v>0</v>
      </c>
      <c r="K304" s="262">
        <v>6316.81</v>
      </c>
      <c r="L304" s="261">
        <v>0</v>
      </c>
    </row>
    <row r="305" spans="1:12" ht="13.5" thickBot="1">
      <c r="A305" s="260" t="s">
        <v>577</v>
      </c>
      <c r="B305" s="260" t="s">
        <v>553</v>
      </c>
      <c r="C305" s="261">
        <v>303766</v>
      </c>
      <c r="D305" s="262">
        <v>129859.97</v>
      </c>
      <c r="E305" s="262">
        <v>150151.53</v>
      </c>
      <c r="F305" s="261">
        <v>0</v>
      </c>
      <c r="G305" s="261">
        <v>0</v>
      </c>
      <c r="H305" s="261">
        <v>30.37</v>
      </c>
      <c r="I305" s="261">
        <v>0</v>
      </c>
      <c r="J305" s="261">
        <v>0</v>
      </c>
      <c r="K305" s="261">
        <v>30.37</v>
      </c>
      <c r="L305" s="261">
        <v>0</v>
      </c>
    </row>
    <row r="306" spans="1:12" ht="13.5" thickBot="1">
      <c r="A306" s="260" t="s">
        <v>577</v>
      </c>
      <c r="B306" s="260" t="s">
        <v>556</v>
      </c>
      <c r="C306" s="261">
        <v>318264</v>
      </c>
      <c r="D306" s="262">
        <v>136057.87</v>
      </c>
      <c r="E306" s="262">
        <v>157317.9</v>
      </c>
      <c r="F306" s="262">
        <v>21260.03</v>
      </c>
      <c r="G306" s="261">
        <v>0</v>
      </c>
      <c r="H306" s="261">
        <v>0</v>
      </c>
      <c r="I306" s="261">
        <v>0</v>
      </c>
      <c r="J306" s="261">
        <v>0</v>
      </c>
      <c r="K306" s="262">
        <v>21260.03</v>
      </c>
      <c r="L306" s="261">
        <v>0</v>
      </c>
    </row>
    <row r="307" spans="1:12" ht="13.5" thickBot="1">
      <c r="A307" s="260" t="s">
        <v>578</v>
      </c>
      <c r="B307" s="260" t="s">
        <v>553</v>
      </c>
      <c r="C307" s="261">
        <v>503115</v>
      </c>
      <c r="D307" s="262">
        <v>259818.81</v>
      </c>
      <c r="E307" s="262">
        <v>297642.83</v>
      </c>
      <c r="F307" s="261">
        <v>0</v>
      </c>
      <c r="G307" s="261">
        <v>0</v>
      </c>
      <c r="H307" s="262">
        <v>1811.21</v>
      </c>
      <c r="I307" s="261">
        <v>0</v>
      </c>
      <c r="J307" s="261">
        <v>0</v>
      </c>
      <c r="K307" s="262">
        <v>1811.21</v>
      </c>
      <c r="L307" s="261">
        <v>0</v>
      </c>
    </row>
    <row r="308" spans="1:12" ht="13.5" thickBot="1">
      <c r="A308" s="260" t="s">
        <v>578</v>
      </c>
      <c r="B308" s="260" t="s">
        <v>556</v>
      </c>
      <c r="C308" s="261">
        <v>134092</v>
      </c>
      <c r="D308" s="262">
        <v>69191.47</v>
      </c>
      <c r="E308" s="262">
        <v>79328.83</v>
      </c>
      <c r="F308" s="262">
        <v>10137.36</v>
      </c>
      <c r="G308" s="261">
        <v>0</v>
      </c>
      <c r="H308" s="261">
        <v>0</v>
      </c>
      <c r="I308" s="261">
        <v>0</v>
      </c>
      <c r="J308" s="261">
        <v>0</v>
      </c>
      <c r="K308" s="262">
        <v>10137.36</v>
      </c>
      <c r="L308" s="261">
        <v>0</v>
      </c>
    </row>
    <row r="309" spans="1:12" ht="13.5" thickBot="1">
      <c r="A309" s="260" t="s">
        <v>579</v>
      </c>
      <c r="B309" s="260" t="s">
        <v>553</v>
      </c>
      <c r="C309" s="261">
        <v>511882</v>
      </c>
      <c r="D309" s="262">
        <v>218952.83</v>
      </c>
      <c r="E309" s="262">
        <v>252357.83</v>
      </c>
      <c r="F309" s="261">
        <v>0</v>
      </c>
      <c r="G309" s="261">
        <v>0</v>
      </c>
      <c r="H309" s="262">
        <v>-6783.38</v>
      </c>
      <c r="I309" s="261">
        <v>0</v>
      </c>
      <c r="J309" s="261">
        <v>0</v>
      </c>
      <c r="K309" s="262">
        <v>-6783.38</v>
      </c>
      <c r="L309" s="261">
        <v>0</v>
      </c>
    </row>
    <row r="310" spans="1:12" ht="13.5" thickBot="1">
      <c r="A310" s="260" t="s">
        <v>579</v>
      </c>
      <c r="B310" s="260" t="s">
        <v>556</v>
      </c>
      <c r="C310" s="261">
        <v>108464</v>
      </c>
      <c r="D310" s="262">
        <v>46223.73</v>
      </c>
      <c r="E310" s="262">
        <v>53472.75</v>
      </c>
      <c r="F310" s="262">
        <v>7249.02</v>
      </c>
      <c r="G310" s="261">
        <v>0</v>
      </c>
      <c r="H310" s="261">
        <v>0</v>
      </c>
      <c r="I310" s="261">
        <v>0</v>
      </c>
      <c r="J310" s="261">
        <v>0</v>
      </c>
      <c r="K310" s="262">
        <v>7249.02</v>
      </c>
      <c r="L310" s="261">
        <v>0</v>
      </c>
    </row>
    <row r="311" spans="1:12" ht="13.5" thickBot="1">
      <c r="A311" s="260" t="s">
        <v>580</v>
      </c>
      <c r="B311" s="260" t="s">
        <v>553</v>
      </c>
      <c r="C311" s="261">
        <v>176153</v>
      </c>
      <c r="D311" s="262">
        <v>89145.15</v>
      </c>
      <c r="E311" s="262">
        <v>103155.2</v>
      </c>
      <c r="F311" s="261">
        <v>0</v>
      </c>
      <c r="G311" s="261">
        <v>0</v>
      </c>
      <c r="H311" s="261">
        <v>105.69</v>
      </c>
      <c r="I311" s="261">
        <v>0</v>
      </c>
      <c r="J311" s="261">
        <v>0</v>
      </c>
      <c r="K311" s="261">
        <v>105.69</v>
      </c>
      <c r="L311" s="261">
        <v>0</v>
      </c>
    </row>
    <row r="312" spans="1:12" ht="13.5" thickBot="1">
      <c r="A312" s="260" t="s">
        <v>581</v>
      </c>
      <c r="B312" s="260" t="s">
        <v>553</v>
      </c>
      <c r="C312" s="261">
        <v>374243</v>
      </c>
      <c r="D312" s="262">
        <v>217172.08</v>
      </c>
      <c r="E312" s="262">
        <v>257628.88</v>
      </c>
      <c r="F312" s="261">
        <v>0</v>
      </c>
      <c r="G312" s="261">
        <v>0</v>
      </c>
      <c r="H312" s="261">
        <v>112.27</v>
      </c>
      <c r="I312" s="261">
        <v>0</v>
      </c>
      <c r="J312" s="261">
        <v>0</v>
      </c>
      <c r="K312" s="261">
        <v>112.27</v>
      </c>
      <c r="L312" s="261">
        <v>0</v>
      </c>
    </row>
    <row r="313" spans="1:12" ht="13.5" thickBot="1">
      <c r="A313" s="260" t="s">
        <v>582</v>
      </c>
      <c r="B313" s="260" t="s">
        <v>553</v>
      </c>
      <c r="C313" s="261">
        <v>331738</v>
      </c>
      <c r="D313" s="262">
        <v>205736.17</v>
      </c>
      <c r="E313" s="262">
        <v>257428.69</v>
      </c>
      <c r="F313" s="261">
        <v>0</v>
      </c>
      <c r="G313" s="261">
        <v>0</v>
      </c>
      <c r="H313" s="262">
        <v>-1592.34</v>
      </c>
      <c r="I313" s="261">
        <v>0</v>
      </c>
      <c r="J313" s="261">
        <v>0</v>
      </c>
      <c r="K313" s="262">
        <v>-1592.34</v>
      </c>
      <c r="L313" s="261">
        <v>0</v>
      </c>
    </row>
    <row r="314" spans="1:12" ht="13.5" thickBot="1">
      <c r="A314" s="260" t="s">
        <v>583</v>
      </c>
      <c r="B314" s="260" t="s">
        <v>553</v>
      </c>
      <c r="C314" s="261">
        <v>42732</v>
      </c>
      <c r="D314" s="262">
        <v>30299.18</v>
      </c>
      <c r="E314" s="262">
        <v>37305.04</v>
      </c>
      <c r="F314" s="261">
        <v>0</v>
      </c>
      <c r="G314" s="261">
        <v>0</v>
      </c>
      <c r="H314" s="261">
        <v>-807.63</v>
      </c>
      <c r="I314" s="261">
        <v>0</v>
      </c>
      <c r="J314" s="261">
        <v>0</v>
      </c>
      <c r="K314" s="261">
        <v>-807.63</v>
      </c>
      <c r="L314" s="261">
        <v>0</v>
      </c>
    </row>
    <row r="315" spans="1:12" ht="13.5" thickBot="1">
      <c r="A315" s="260" t="s">
        <v>584</v>
      </c>
      <c r="B315" s="260" t="s">
        <v>553</v>
      </c>
      <c r="C315" s="261">
        <v>123843</v>
      </c>
      <c r="D315" s="262">
        <v>109394.45</v>
      </c>
      <c r="E315" s="262">
        <v>118889.28</v>
      </c>
      <c r="F315" s="261">
        <v>0</v>
      </c>
      <c r="G315" s="261">
        <v>0</v>
      </c>
      <c r="H315" s="262">
        <v>-3529.53</v>
      </c>
      <c r="I315" s="261">
        <v>0</v>
      </c>
      <c r="J315" s="261">
        <v>0</v>
      </c>
      <c r="K315" s="262">
        <v>-3529.53</v>
      </c>
      <c r="L315" s="261">
        <v>0</v>
      </c>
    </row>
    <row r="316" spans="1:12" ht="13.5" thickBot="1">
      <c r="A316" s="263" t="s">
        <v>586</v>
      </c>
      <c r="B316" s="263">
        <v>71</v>
      </c>
      <c r="C316" s="260"/>
      <c r="D316" s="264">
        <v>14629134.68</v>
      </c>
      <c r="E316" s="264">
        <v>11949282.62</v>
      </c>
      <c r="F316" s="264">
        <v>-1731166.51</v>
      </c>
      <c r="G316" s="265">
        <v>0</v>
      </c>
      <c r="H316" s="264">
        <v>172868.11</v>
      </c>
      <c r="I316" s="265">
        <v>0</v>
      </c>
      <c r="J316" s="265">
        <v>0</v>
      </c>
      <c r="K316" s="264">
        <v>-1558298.4</v>
      </c>
      <c r="L316" s="265">
        <v>0</v>
      </c>
    </row>
    <row r="317" spans="1:12" ht="13.5" thickBot="1">
      <c r="A317" s="327" t="s">
        <v>492</v>
      </c>
      <c r="B317" s="328"/>
      <c r="C317" s="328"/>
      <c r="D317" s="328"/>
      <c r="E317" s="328"/>
      <c r="F317" s="328"/>
      <c r="G317" s="328"/>
      <c r="H317" s="328"/>
      <c r="I317" s="328"/>
      <c r="J317" s="328"/>
      <c r="K317" s="328"/>
      <c r="L317" s="329"/>
    </row>
    <row r="318" spans="1:12" ht="13.5" thickBot="1">
      <c r="A318" s="260" t="s">
        <v>589</v>
      </c>
      <c r="B318" s="260" t="s">
        <v>556</v>
      </c>
      <c r="C318" s="261">
        <v>28397</v>
      </c>
      <c r="D318" s="262">
        <v>1079.09</v>
      </c>
      <c r="E318" s="261">
        <v>0</v>
      </c>
      <c r="F318" s="262">
        <v>-1079.09</v>
      </c>
      <c r="G318" s="261">
        <v>0</v>
      </c>
      <c r="H318" s="261">
        <v>0</v>
      </c>
      <c r="I318" s="261">
        <v>0</v>
      </c>
      <c r="J318" s="261">
        <v>0</v>
      </c>
      <c r="K318" s="262">
        <v>-1079.09</v>
      </c>
      <c r="L318" s="261">
        <v>0</v>
      </c>
    </row>
    <row r="319" spans="1:12" ht="13.5" thickBot="1">
      <c r="A319" s="260" t="s">
        <v>590</v>
      </c>
      <c r="B319" s="260" t="s">
        <v>556</v>
      </c>
      <c r="C319" s="261">
        <v>218242</v>
      </c>
      <c r="D319" s="262">
        <v>218242</v>
      </c>
      <c r="E319" s="262">
        <v>63508.42</v>
      </c>
      <c r="F319" s="262">
        <v>-154733.58</v>
      </c>
      <c r="G319" s="261">
        <v>0</v>
      </c>
      <c r="H319" s="261">
        <v>0</v>
      </c>
      <c r="I319" s="261">
        <v>0</v>
      </c>
      <c r="J319" s="261">
        <v>0</v>
      </c>
      <c r="K319" s="262">
        <v>-154733.58</v>
      </c>
      <c r="L319" s="261">
        <v>0</v>
      </c>
    </row>
    <row r="320" spans="1:12" ht="13.5" thickBot="1">
      <c r="A320" s="260" t="s">
        <v>554</v>
      </c>
      <c r="B320" s="260" t="s">
        <v>553</v>
      </c>
      <c r="C320" s="261">
        <v>220890</v>
      </c>
      <c r="D320" s="262">
        <v>34458.84</v>
      </c>
      <c r="E320" s="262">
        <v>62445.6</v>
      </c>
      <c r="F320" s="261">
        <v>0</v>
      </c>
      <c r="G320" s="261">
        <v>0</v>
      </c>
      <c r="H320" s="261">
        <v>-309.25</v>
      </c>
      <c r="I320" s="261">
        <v>0</v>
      </c>
      <c r="J320" s="261">
        <v>0</v>
      </c>
      <c r="K320" s="261">
        <v>-309.25</v>
      </c>
      <c r="L320" s="261">
        <v>0</v>
      </c>
    </row>
    <row r="321" spans="1:12" ht="13.5" thickBot="1">
      <c r="A321" s="260" t="s">
        <v>555</v>
      </c>
      <c r="B321" s="260" t="s">
        <v>553</v>
      </c>
      <c r="C321" s="261">
        <v>219316</v>
      </c>
      <c r="D321" s="262">
        <v>21054.34</v>
      </c>
      <c r="E321" s="262">
        <v>26800.42</v>
      </c>
      <c r="F321" s="261">
        <v>0</v>
      </c>
      <c r="G321" s="261">
        <v>0</v>
      </c>
      <c r="H321" s="261">
        <v>-986.92</v>
      </c>
      <c r="I321" s="261">
        <v>0</v>
      </c>
      <c r="J321" s="261">
        <v>0</v>
      </c>
      <c r="K321" s="261">
        <v>-986.92</v>
      </c>
      <c r="L321" s="261">
        <v>-767.6</v>
      </c>
    </row>
    <row r="322" spans="1:12" ht="13.5" thickBot="1">
      <c r="A322" s="260" t="s">
        <v>557</v>
      </c>
      <c r="B322" s="260" t="s">
        <v>553</v>
      </c>
      <c r="C322" s="261">
        <v>794789</v>
      </c>
      <c r="D322" s="262">
        <v>99348.63</v>
      </c>
      <c r="E322" s="262">
        <v>278176.15</v>
      </c>
      <c r="F322" s="261">
        <v>0</v>
      </c>
      <c r="G322" s="261">
        <v>0</v>
      </c>
      <c r="H322" s="262">
        <v>85121.9</v>
      </c>
      <c r="I322" s="261">
        <v>0</v>
      </c>
      <c r="J322" s="261">
        <v>0</v>
      </c>
      <c r="K322" s="262">
        <v>85121.9</v>
      </c>
      <c r="L322" s="261">
        <v>0</v>
      </c>
    </row>
    <row r="323" spans="1:12" ht="13.5" thickBot="1">
      <c r="A323" s="260" t="s">
        <v>558</v>
      </c>
      <c r="B323" s="260" t="s">
        <v>553</v>
      </c>
      <c r="C323" s="261">
        <v>260054</v>
      </c>
      <c r="D323" s="262">
        <v>36407.56</v>
      </c>
      <c r="E323" s="262">
        <v>35991.47</v>
      </c>
      <c r="F323" s="261">
        <v>0</v>
      </c>
      <c r="G323" s="261">
        <v>0</v>
      </c>
      <c r="H323" s="262">
        <v>2574.53</v>
      </c>
      <c r="I323" s="261">
        <v>0</v>
      </c>
      <c r="J323" s="261">
        <v>0</v>
      </c>
      <c r="K323" s="262">
        <v>2574.53</v>
      </c>
      <c r="L323" s="261">
        <v>0</v>
      </c>
    </row>
    <row r="324" spans="1:12" ht="13.5" thickBot="1">
      <c r="A324" s="260" t="s">
        <v>559</v>
      </c>
      <c r="B324" s="260" t="s">
        <v>553</v>
      </c>
      <c r="C324" s="261">
        <v>278432</v>
      </c>
      <c r="D324" s="262">
        <v>78239.39</v>
      </c>
      <c r="E324" s="262">
        <v>127549.7</v>
      </c>
      <c r="F324" s="261">
        <v>0</v>
      </c>
      <c r="G324" s="261">
        <v>0</v>
      </c>
      <c r="H324" s="261">
        <v>751.77</v>
      </c>
      <c r="I324" s="261">
        <v>0</v>
      </c>
      <c r="J324" s="261">
        <v>0</v>
      </c>
      <c r="K324" s="261">
        <v>751.77</v>
      </c>
      <c r="L324" s="261">
        <v>0</v>
      </c>
    </row>
    <row r="325" spans="1:12" ht="13.5" thickBot="1">
      <c r="A325" s="260" t="s">
        <v>591</v>
      </c>
      <c r="B325" s="260" t="s">
        <v>553</v>
      </c>
      <c r="C325" s="261">
        <v>101683</v>
      </c>
      <c r="D325" s="262">
        <v>7188.99</v>
      </c>
      <c r="E325" s="261">
        <v>0</v>
      </c>
      <c r="F325" s="261">
        <v>0</v>
      </c>
      <c r="G325" s="261">
        <v>0</v>
      </c>
      <c r="H325" s="261">
        <v>0</v>
      </c>
      <c r="I325" s="261">
        <v>0</v>
      </c>
      <c r="J325" s="261">
        <v>0</v>
      </c>
      <c r="K325" s="261">
        <v>0</v>
      </c>
      <c r="L325" s="261">
        <v>0</v>
      </c>
    </row>
    <row r="326" spans="1:12" ht="13.5" thickBot="1">
      <c r="A326" s="260" t="s">
        <v>591</v>
      </c>
      <c r="B326" s="260" t="s">
        <v>556</v>
      </c>
      <c r="C326" s="261">
        <v>45912</v>
      </c>
      <c r="D326" s="262">
        <v>3245.98</v>
      </c>
      <c r="E326" s="261">
        <v>0</v>
      </c>
      <c r="F326" s="262">
        <v>-3245.98</v>
      </c>
      <c r="G326" s="261">
        <v>0</v>
      </c>
      <c r="H326" s="261">
        <v>0</v>
      </c>
      <c r="I326" s="261">
        <v>0</v>
      </c>
      <c r="J326" s="261">
        <v>0</v>
      </c>
      <c r="K326" s="262">
        <v>-3245.98</v>
      </c>
      <c r="L326" s="261">
        <v>0</v>
      </c>
    </row>
    <row r="327" spans="1:12" ht="13.5" thickBot="1">
      <c r="A327" s="260" t="s">
        <v>592</v>
      </c>
      <c r="B327" s="260" t="s">
        <v>556</v>
      </c>
      <c r="C327" s="261">
        <v>291589</v>
      </c>
      <c r="D327" s="262">
        <v>47849.75</v>
      </c>
      <c r="E327" s="261">
        <v>0</v>
      </c>
      <c r="F327" s="262">
        <v>-47849.75</v>
      </c>
      <c r="G327" s="261">
        <v>0</v>
      </c>
      <c r="H327" s="261">
        <v>0</v>
      </c>
      <c r="I327" s="261">
        <v>0</v>
      </c>
      <c r="J327" s="261">
        <v>0</v>
      </c>
      <c r="K327" s="262">
        <v>-47849.75</v>
      </c>
      <c r="L327" s="261">
        <v>0</v>
      </c>
    </row>
    <row r="328" spans="1:12" ht="13.5" thickBot="1">
      <c r="A328" s="260" t="s">
        <v>593</v>
      </c>
      <c r="B328" s="260" t="s">
        <v>556</v>
      </c>
      <c r="C328" s="261">
        <v>19784</v>
      </c>
      <c r="D328" s="262">
        <v>24356.08</v>
      </c>
      <c r="E328" s="261">
        <v>0</v>
      </c>
      <c r="F328" s="262">
        <v>-24356.08</v>
      </c>
      <c r="G328" s="261">
        <v>0</v>
      </c>
      <c r="H328" s="261">
        <v>0</v>
      </c>
      <c r="I328" s="261">
        <v>0</v>
      </c>
      <c r="J328" s="261">
        <v>0</v>
      </c>
      <c r="K328" s="262">
        <v>-24356.08</v>
      </c>
      <c r="L328" s="261">
        <v>0</v>
      </c>
    </row>
    <row r="329" spans="1:12" ht="13.5" thickBot="1">
      <c r="A329" s="260" t="s">
        <v>560</v>
      </c>
      <c r="B329" s="260" t="s">
        <v>553</v>
      </c>
      <c r="C329" s="261">
        <v>7336234</v>
      </c>
      <c r="D329" s="262">
        <v>1834058.5</v>
      </c>
      <c r="E329" s="262">
        <v>1608102.49</v>
      </c>
      <c r="F329" s="261">
        <v>0</v>
      </c>
      <c r="G329" s="261">
        <v>0</v>
      </c>
      <c r="H329" s="262">
        <v>-176803.24</v>
      </c>
      <c r="I329" s="261">
        <v>0</v>
      </c>
      <c r="J329" s="261">
        <v>0</v>
      </c>
      <c r="K329" s="262">
        <v>-176803.24</v>
      </c>
      <c r="L329" s="262">
        <v>2200.87</v>
      </c>
    </row>
    <row r="330" spans="1:12" ht="13.5" thickBot="1">
      <c r="A330" s="260" t="s">
        <v>560</v>
      </c>
      <c r="B330" s="260" t="s">
        <v>556</v>
      </c>
      <c r="C330" s="261">
        <v>147376</v>
      </c>
      <c r="D330" s="262">
        <v>36844</v>
      </c>
      <c r="E330" s="262">
        <v>32304.82</v>
      </c>
      <c r="F330" s="262">
        <v>-4539.18</v>
      </c>
      <c r="G330" s="261">
        <v>0</v>
      </c>
      <c r="H330" s="261">
        <v>0</v>
      </c>
      <c r="I330" s="261">
        <v>0</v>
      </c>
      <c r="J330" s="261">
        <v>0</v>
      </c>
      <c r="K330" s="262">
        <v>-4539.18</v>
      </c>
      <c r="L330" s="261">
        <v>44.21</v>
      </c>
    </row>
    <row r="331" spans="1:12" ht="13.5" thickBot="1">
      <c r="A331" s="260" t="s">
        <v>561</v>
      </c>
      <c r="B331" s="260" t="s">
        <v>553</v>
      </c>
      <c r="C331" s="261">
        <v>1003001</v>
      </c>
      <c r="D331" s="262">
        <v>267901.57</v>
      </c>
      <c r="E331" s="262">
        <v>381040.08</v>
      </c>
      <c r="F331" s="261">
        <v>0</v>
      </c>
      <c r="G331" s="261">
        <v>0</v>
      </c>
      <c r="H331" s="261">
        <v>-100.3</v>
      </c>
      <c r="I331" s="261">
        <v>0</v>
      </c>
      <c r="J331" s="261">
        <v>0</v>
      </c>
      <c r="K331" s="261">
        <v>-100.3</v>
      </c>
      <c r="L331" s="261">
        <v>0</v>
      </c>
    </row>
    <row r="332" spans="1:12" ht="13.5" thickBot="1">
      <c r="A332" s="260" t="s">
        <v>561</v>
      </c>
      <c r="B332" s="260" t="s">
        <v>556</v>
      </c>
      <c r="C332" s="261">
        <v>713994</v>
      </c>
      <c r="D332" s="262">
        <v>190707.8</v>
      </c>
      <c r="E332" s="262">
        <v>271246.32</v>
      </c>
      <c r="F332" s="262">
        <v>80538.52</v>
      </c>
      <c r="G332" s="261">
        <v>0</v>
      </c>
      <c r="H332" s="261">
        <v>0</v>
      </c>
      <c r="I332" s="261">
        <v>0</v>
      </c>
      <c r="J332" s="261">
        <v>0</v>
      </c>
      <c r="K332" s="262">
        <v>80538.52</v>
      </c>
      <c r="L332" s="261">
        <v>0</v>
      </c>
    </row>
    <row r="333" spans="1:12" ht="13.5" thickBot="1">
      <c r="A333" s="260" t="s">
        <v>562</v>
      </c>
      <c r="B333" s="260" t="s">
        <v>553</v>
      </c>
      <c r="C333" s="261">
        <v>4749245</v>
      </c>
      <c r="D333" s="262">
        <v>1106574.09</v>
      </c>
      <c r="E333" s="262">
        <v>989267.73</v>
      </c>
      <c r="F333" s="261">
        <v>0</v>
      </c>
      <c r="G333" s="261">
        <v>0</v>
      </c>
      <c r="H333" s="262">
        <v>-78362.55</v>
      </c>
      <c r="I333" s="261">
        <v>0</v>
      </c>
      <c r="J333" s="261">
        <v>0</v>
      </c>
      <c r="K333" s="262">
        <v>-78362.55</v>
      </c>
      <c r="L333" s="261">
        <v>0</v>
      </c>
    </row>
    <row r="334" spans="1:12" ht="13.5" thickBot="1">
      <c r="A334" s="260" t="s">
        <v>562</v>
      </c>
      <c r="B334" s="260" t="s">
        <v>556</v>
      </c>
      <c r="C334" s="261">
        <v>2040000</v>
      </c>
      <c r="D334" s="262">
        <v>475320</v>
      </c>
      <c r="E334" s="262">
        <v>424932</v>
      </c>
      <c r="F334" s="262">
        <v>-50388</v>
      </c>
      <c r="G334" s="261">
        <v>0</v>
      </c>
      <c r="H334" s="261">
        <v>0</v>
      </c>
      <c r="I334" s="261">
        <v>0</v>
      </c>
      <c r="J334" s="261">
        <v>0</v>
      </c>
      <c r="K334" s="262">
        <v>-50388</v>
      </c>
      <c r="L334" s="261">
        <v>0</v>
      </c>
    </row>
    <row r="335" spans="1:12" ht="13.5" thickBot="1">
      <c r="A335" s="260" t="s">
        <v>594</v>
      </c>
      <c r="B335" s="260" t="s">
        <v>556</v>
      </c>
      <c r="C335" s="261">
        <v>1819124</v>
      </c>
      <c r="D335" s="262">
        <v>898647.26</v>
      </c>
      <c r="E335" s="262">
        <v>127338.68</v>
      </c>
      <c r="F335" s="262">
        <v>-771308.58</v>
      </c>
      <c r="G335" s="261">
        <v>0</v>
      </c>
      <c r="H335" s="261">
        <v>0</v>
      </c>
      <c r="I335" s="261">
        <v>0</v>
      </c>
      <c r="J335" s="261">
        <v>0</v>
      </c>
      <c r="K335" s="262">
        <v>-771308.58</v>
      </c>
      <c r="L335" s="261">
        <v>0</v>
      </c>
    </row>
    <row r="336" spans="1:12" ht="13.5" thickBot="1">
      <c r="A336" s="260" t="s">
        <v>595</v>
      </c>
      <c r="B336" s="260" t="s">
        <v>556</v>
      </c>
      <c r="C336" s="261">
        <v>457921</v>
      </c>
      <c r="D336" s="262">
        <v>154960.47</v>
      </c>
      <c r="E336" s="262">
        <v>22896.05</v>
      </c>
      <c r="F336" s="262">
        <v>-132064.42</v>
      </c>
      <c r="G336" s="261">
        <v>0</v>
      </c>
      <c r="H336" s="261">
        <v>0</v>
      </c>
      <c r="I336" s="261">
        <v>0</v>
      </c>
      <c r="J336" s="261">
        <v>0</v>
      </c>
      <c r="K336" s="262">
        <v>-132064.42</v>
      </c>
      <c r="L336" s="261">
        <v>0</v>
      </c>
    </row>
    <row r="337" spans="1:12" ht="13.5" thickBot="1">
      <c r="A337" s="260" t="s">
        <v>596</v>
      </c>
      <c r="B337" s="260" t="s">
        <v>556</v>
      </c>
      <c r="C337" s="261">
        <v>29195</v>
      </c>
      <c r="D337" s="262">
        <v>11829.81</v>
      </c>
      <c r="E337" s="262">
        <v>7590.7</v>
      </c>
      <c r="F337" s="262">
        <v>-4239.11</v>
      </c>
      <c r="G337" s="261">
        <v>0</v>
      </c>
      <c r="H337" s="261">
        <v>0</v>
      </c>
      <c r="I337" s="261">
        <v>0</v>
      </c>
      <c r="J337" s="261">
        <v>0</v>
      </c>
      <c r="K337" s="262">
        <v>-4239.11</v>
      </c>
      <c r="L337" s="261">
        <v>0</v>
      </c>
    </row>
    <row r="338" spans="1:12" ht="13.5" thickBot="1">
      <c r="A338" s="260" t="s">
        <v>597</v>
      </c>
      <c r="B338" s="260" t="s">
        <v>553</v>
      </c>
      <c r="C338" s="261">
        <v>3107093</v>
      </c>
      <c r="D338" s="262">
        <v>1066043.61</v>
      </c>
      <c r="E338" s="262">
        <v>62141.86</v>
      </c>
      <c r="F338" s="261">
        <v>0</v>
      </c>
      <c r="G338" s="261">
        <v>0</v>
      </c>
      <c r="H338" s="262">
        <v>-62141.86</v>
      </c>
      <c r="I338" s="261">
        <v>0</v>
      </c>
      <c r="J338" s="261">
        <v>0</v>
      </c>
      <c r="K338" s="262">
        <v>-62141.86</v>
      </c>
      <c r="L338" s="261">
        <v>0</v>
      </c>
    </row>
    <row r="339" spans="1:12" ht="13.5" thickBot="1">
      <c r="A339" s="260" t="s">
        <v>597</v>
      </c>
      <c r="B339" s="260" t="s">
        <v>556</v>
      </c>
      <c r="C339" s="261">
        <v>100926</v>
      </c>
      <c r="D339" s="262">
        <v>34627.71</v>
      </c>
      <c r="E339" s="262">
        <v>2018.52</v>
      </c>
      <c r="F339" s="262">
        <v>-32609.19</v>
      </c>
      <c r="G339" s="261">
        <v>0</v>
      </c>
      <c r="H339" s="261">
        <v>0</v>
      </c>
      <c r="I339" s="261">
        <v>0</v>
      </c>
      <c r="J339" s="261">
        <v>0</v>
      </c>
      <c r="K339" s="262">
        <v>-32609.19</v>
      </c>
      <c r="L339" s="261">
        <v>0</v>
      </c>
    </row>
    <row r="340" spans="1:12" ht="13.5" thickBot="1">
      <c r="A340" s="260" t="s">
        <v>598</v>
      </c>
      <c r="B340" s="260" t="s">
        <v>556</v>
      </c>
      <c r="C340" s="261">
        <v>157426</v>
      </c>
      <c r="D340" s="262">
        <v>15742.6</v>
      </c>
      <c r="E340" s="262">
        <v>3715.25</v>
      </c>
      <c r="F340" s="262">
        <v>-12027.35</v>
      </c>
      <c r="G340" s="261">
        <v>0</v>
      </c>
      <c r="H340" s="261">
        <v>0</v>
      </c>
      <c r="I340" s="261">
        <v>0</v>
      </c>
      <c r="J340" s="261">
        <v>0</v>
      </c>
      <c r="K340" s="262">
        <v>-12027.35</v>
      </c>
      <c r="L340" s="261">
        <v>0</v>
      </c>
    </row>
    <row r="341" spans="1:12" ht="13.5" thickBot="1">
      <c r="A341" s="260" t="s">
        <v>599</v>
      </c>
      <c r="B341" s="260" t="s">
        <v>553</v>
      </c>
      <c r="C341" s="261">
        <v>187870</v>
      </c>
      <c r="D341" s="262">
        <v>103234.57</v>
      </c>
      <c r="E341" s="262">
        <v>5636.1</v>
      </c>
      <c r="F341" s="261">
        <v>0</v>
      </c>
      <c r="G341" s="261">
        <v>0</v>
      </c>
      <c r="H341" s="261">
        <v>0</v>
      </c>
      <c r="I341" s="261">
        <v>0</v>
      </c>
      <c r="J341" s="261">
        <v>0</v>
      </c>
      <c r="K341" s="261">
        <v>0</v>
      </c>
      <c r="L341" s="261">
        <v>0</v>
      </c>
    </row>
    <row r="342" spans="1:12" ht="13.5" thickBot="1">
      <c r="A342" s="260" t="s">
        <v>600</v>
      </c>
      <c r="B342" s="260" t="s">
        <v>553</v>
      </c>
      <c r="C342" s="261">
        <v>43520</v>
      </c>
      <c r="D342" s="262">
        <v>10492.67</v>
      </c>
      <c r="E342" s="262">
        <v>1740.8</v>
      </c>
      <c r="F342" s="261">
        <v>0</v>
      </c>
      <c r="G342" s="261">
        <v>0</v>
      </c>
      <c r="H342" s="261">
        <v>435.2</v>
      </c>
      <c r="I342" s="261">
        <v>0</v>
      </c>
      <c r="J342" s="261">
        <v>0</v>
      </c>
      <c r="K342" s="261">
        <v>435.2</v>
      </c>
      <c r="L342" s="261">
        <v>0</v>
      </c>
    </row>
    <row r="343" spans="1:12" ht="13.5" thickBot="1">
      <c r="A343" s="260" t="s">
        <v>601</v>
      </c>
      <c r="B343" s="260" t="s">
        <v>553</v>
      </c>
      <c r="C343" s="261">
        <v>11842</v>
      </c>
      <c r="D343" s="262">
        <v>13203.83</v>
      </c>
      <c r="E343" s="262">
        <v>3406.94</v>
      </c>
      <c r="F343" s="261">
        <v>0</v>
      </c>
      <c r="G343" s="261">
        <v>0</v>
      </c>
      <c r="H343" s="262">
        <v>3378.52</v>
      </c>
      <c r="I343" s="261">
        <v>0</v>
      </c>
      <c r="J343" s="261">
        <v>0</v>
      </c>
      <c r="K343" s="262">
        <v>3378.52</v>
      </c>
      <c r="L343" s="261">
        <v>0</v>
      </c>
    </row>
    <row r="344" spans="1:12" ht="13.5" thickBot="1">
      <c r="A344" s="260" t="s">
        <v>564</v>
      </c>
      <c r="B344" s="260" t="s">
        <v>553</v>
      </c>
      <c r="C344" s="261">
        <v>6578</v>
      </c>
      <c r="D344" s="262">
        <v>5518.94</v>
      </c>
      <c r="E344" s="262">
        <v>3771.83</v>
      </c>
      <c r="F344" s="261">
        <v>0</v>
      </c>
      <c r="G344" s="261">
        <v>0</v>
      </c>
      <c r="H344" s="261">
        <v>928.82</v>
      </c>
      <c r="I344" s="261">
        <v>0</v>
      </c>
      <c r="J344" s="261">
        <v>0</v>
      </c>
      <c r="K344" s="261">
        <v>928.82</v>
      </c>
      <c r="L344" s="261">
        <v>0</v>
      </c>
    </row>
    <row r="345" spans="1:12" ht="13.5" thickBot="1">
      <c r="A345" s="260" t="s">
        <v>602</v>
      </c>
      <c r="B345" s="260" t="s">
        <v>556</v>
      </c>
      <c r="C345" s="261">
        <v>373307</v>
      </c>
      <c r="D345" s="262">
        <v>261314.9</v>
      </c>
      <c r="E345" s="262">
        <v>149322.8</v>
      </c>
      <c r="F345" s="262">
        <v>-111992.1</v>
      </c>
      <c r="G345" s="261">
        <v>0</v>
      </c>
      <c r="H345" s="261">
        <v>0</v>
      </c>
      <c r="I345" s="261">
        <v>0</v>
      </c>
      <c r="J345" s="261">
        <v>0</v>
      </c>
      <c r="K345" s="262">
        <v>-111992.1</v>
      </c>
      <c r="L345" s="261">
        <v>0</v>
      </c>
    </row>
    <row r="346" spans="1:12" ht="13.5" thickBot="1">
      <c r="A346" s="260" t="s">
        <v>603</v>
      </c>
      <c r="B346" s="260" t="s">
        <v>556</v>
      </c>
      <c r="C346" s="261">
        <v>20364</v>
      </c>
      <c r="D346" s="262">
        <v>10827.54</v>
      </c>
      <c r="E346" s="261">
        <v>0</v>
      </c>
      <c r="F346" s="262">
        <v>-10827.54</v>
      </c>
      <c r="G346" s="261">
        <v>0</v>
      </c>
      <c r="H346" s="261">
        <v>0</v>
      </c>
      <c r="I346" s="261">
        <v>0</v>
      </c>
      <c r="J346" s="261">
        <v>0</v>
      </c>
      <c r="K346" s="262">
        <v>-10827.54</v>
      </c>
      <c r="L346" s="261">
        <v>0</v>
      </c>
    </row>
    <row r="347" spans="1:12" ht="13.5" thickBot="1">
      <c r="A347" s="260" t="s">
        <v>567</v>
      </c>
      <c r="B347" s="260" t="s">
        <v>556</v>
      </c>
      <c r="C347" s="261">
        <v>58</v>
      </c>
      <c r="D347" s="262">
        <v>53505.58</v>
      </c>
      <c r="E347" s="262">
        <v>73784.88</v>
      </c>
      <c r="F347" s="262">
        <v>20279.3</v>
      </c>
      <c r="G347" s="261">
        <v>0</v>
      </c>
      <c r="H347" s="261">
        <v>0</v>
      </c>
      <c r="I347" s="261">
        <v>0</v>
      </c>
      <c r="J347" s="261">
        <v>0</v>
      </c>
      <c r="K347" s="262">
        <v>20279.3</v>
      </c>
      <c r="L347" s="261">
        <v>0</v>
      </c>
    </row>
    <row r="348" spans="1:12" ht="13.5" thickBot="1">
      <c r="A348" s="260" t="s">
        <v>604</v>
      </c>
      <c r="B348" s="260" t="s">
        <v>556</v>
      </c>
      <c r="C348" s="261">
        <v>52422</v>
      </c>
      <c r="D348" s="262">
        <v>228926.87</v>
      </c>
      <c r="E348" s="261">
        <v>0</v>
      </c>
      <c r="F348" s="262">
        <v>-228926.87</v>
      </c>
      <c r="G348" s="261">
        <v>0</v>
      </c>
      <c r="H348" s="261">
        <v>0</v>
      </c>
      <c r="I348" s="261">
        <v>0</v>
      </c>
      <c r="J348" s="261">
        <v>0</v>
      </c>
      <c r="K348" s="262">
        <v>-228926.87</v>
      </c>
      <c r="L348" s="261">
        <v>0</v>
      </c>
    </row>
    <row r="349" spans="1:12" ht="13.5" thickBot="1">
      <c r="A349" s="260" t="s">
        <v>568</v>
      </c>
      <c r="B349" s="260" t="s">
        <v>553</v>
      </c>
      <c r="C349" s="261">
        <v>375582</v>
      </c>
      <c r="D349" s="262">
        <v>228003.19</v>
      </c>
      <c r="E349" s="262">
        <v>185161.93</v>
      </c>
      <c r="F349" s="261">
        <v>0</v>
      </c>
      <c r="G349" s="261">
        <v>0</v>
      </c>
      <c r="H349" s="262">
        <v>-32525.4</v>
      </c>
      <c r="I349" s="261">
        <v>0</v>
      </c>
      <c r="J349" s="261">
        <v>0</v>
      </c>
      <c r="K349" s="262">
        <v>-32525.4</v>
      </c>
      <c r="L349" s="261">
        <v>0</v>
      </c>
    </row>
    <row r="350" spans="1:12" ht="13.5" thickBot="1">
      <c r="A350" s="260" t="s">
        <v>605</v>
      </c>
      <c r="B350" s="260" t="s">
        <v>553</v>
      </c>
      <c r="C350" s="261">
        <v>706554</v>
      </c>
      <c r="D350" s="262">
        <v>63589.86</v>
      </c>
      <c r="E350" s="262">
        <v>44512.9</v>
      </c>
      <c r="F350" s="261">
        <v>0</v>
      </c>
      <c r="G350" s="261">
        <v>0</v>
      </c>
      <c r="H350" s="261">
        <v>-706.56</v>
      </c>
      <c r="I350" s="261">
        <v>0</v>
      </c>
      <c r="J350" s="261">
        <v>0</v>
      </c>
      <c r="K350" s="261">
        <v>-706.56</v>
      </c>
      <c r="L350" s="261">
        <v>0</v>
      </c>
    </row>
    <row r="351" spans="1:12" ht="13.5" thickBot="1">
      <c r="A351" s="260" t="s">
        <v>605</v>
      </c>
      <c r="B351" s="260" t="s">
        <v>556</v>
      </c>
      <c r="C351" s="261">
        <v>391116</v>
      </c>
      <c r="D351" s="262">
        <v>35200.44</v>
      </c>
      <c r="E351" s="262">
        <v>24640.31</v>
      </c>
      <c r="F351" s="262">
        <v>-10560.13</v>
      </c>
      <c r="G351" s="261">
        <v>0</v>
      </c>
      <c r="H351" s="261">
        <v>0</v>
      </c>
      <c r="I351" s="261">
        <v>0</v>
      </c>
      <c r="J351" s="261">
        <v>0</v>
      </c>
      <c r="K351" s="262">
        <v>-10560.13</v>
      </c>
      <c r="L351" s="261">
        <v>0</v>
      </c>
    </row>
    <row r="352" spans="1:12" ht="13.5" thickBot="1">
      <c r="A352" s="260" t="s">
        <v>606</v>
      </c>
      <c r="B352" s="260" t="s">
        <v>556</v>
      </c>
      <c r="C352" s="261">
        <v>43111</v>
      </c>
      <c r="D352" s="262">
        <v>32333.25</v>
      </c>
      <c r="E352" s="262">
        <v>28436.02</v>
      </c>
      <c r="F352" s="262">
        <v>-3897.23</v>
      </c>
      <c r="G352" s="261">
        <v>0</v>
      </c>
      <c r="H352" s="261">
        <v>0</v>
      </c>
      <c r="I352" s="261">
        <v>0</v>
      </c>
      <c r="J352" s="261">
        <v>0</v>
      </c>
      <c r="K352" s="262">
        <v>-3897.23</v>
      </c>
      <c r="L352" s="261">
        <v>0</v>
      </c>
    </row>
    <row r="353" spans="1:12" ht="13.5" thickBot="1">
      <c r="A353" s="260" t="s">
        <v>606</v>
      </c>
      <c r="B353" s="260" t="s">
        <v>553</v>
      </c>
      <c r="C353" s="261">
        <v>76755</v>
      </c>
      <c r="D353" s="262">
        <v>57566.25</v>
      </c>
      <c r="E353" s="262">
        <v>50627.6</v>
      </c>
      <c r="F353" s="261">
        <v>0</v>
      </c>
      <c r="G353" s="261">
        <v>0</v>
      </c>
      <c r="H353" s="261">
        <v>145.84</v>
      </c>
      <c r="I353" s="261">
        <v>0</v>
      </c>
      <c r="J353" s="261">
        <v>0</v>
      </c>
      <c r="K353" s="261">
        <v>145.84</v>
      </c>
      <c r="L353" s="261">
        <v>0</v>
      </c>
    </row>
    <row r="354" spans="1:12" ht="13.5" thickBot="1">
      <c r="A354" s="260" t="s">
        <v>607</v>
      </c>
      <c r="B354" s="260" t="s">
        <v>556</v>
      </c>
      <c r="C354" s="261">
        <v>1576417</v>
      </c>
      <c r="D354" s="262">
        <v>550169.53</v>
      </c>
      <c r="E354" s="262">
        <v>278710.53</v>
      </c>
      <c r="F354" s="262">
        <v>-271459</v>
      </c>
      <c r="G354" s="261">
        <v>0</v>
      </c>
      <c r="H354" s="261">
        <v>0</v>
      </c>
      <c r="I354" s="261">
        <v>0</v>
      </c>
      <c r="J354" s="261">
        <v>0</v>
      </c>
      <c r="K354" s="262">
        <v>-271459</v>
      </c>
      <c r="L354" s="261">
        <v>0</v>
      </c>
    </row>
    <row r="355" spans="1:12" ht="13.5" thickBot="1">
      <c r="A355" s="260" t="s">
        <v>569</v>
      </c>
      <c r="B355" s="260" t="s">
        <v>553</v>
      </c>
      <c r="C355" s="261">
        <v>679198</v>
      </c>
      <c r="D355" s="262">
        <v>15621.55</v>
      </c>
      <c r="E355" s="262">
        <v>22685.21</v>
      </c>
      <c r="F355" s="261">
        <v>0</v>
      </c>
      <c r="G355" s="261">
        <v>0</v>
      </c>
      <c r="H355" s="262">
        <v>-3260.15</v>
      </c>
      <c r="I355" s="261">
        <v>0</v>
      </c>
      <c r="J355" s="261">
        <v>0</v>
      </c>
      <c r="K355" s="262">
        <v>-3260.15</v>
      </c>
      <c r="L355" s="261">
        <v>0</v>
      </c>
    </row>
    <row r="356" spans="1:12" ht="13.5" thickBot="1">
      <c r="A356" s="260" t="s">
        <v>570</v>
      </c>
      <c r="B356" s="260" t="s">
        <v>553</v>
      </c>
      <c r="C356" s="261">
        <v>2305339</v>
      </c>
      <c r="D356" s="262">
        <v>29969.41</v>
      </c>
      <c r="E356" s="262">
        <v>14754.17</v>
      </c>
      <c r="F356" s="261">
        <v>0</v>
      </c>
      <c r="G356" s="261">
        <v>0</v>
      </c>
      <c r="H356" s="262">
        <v>1383.2</v>
      </c>
      <c r="I356" s="261">
        <v>0</v>
      </c>
      <c r="J356" s="261">
        <v>0</v>
      </c>
      <c r="K356" s="262">
        <v>1383.2</v>
      </c>
      <c r="L356" s="261">
        <v>0</v>
      </c>
    </row>
    <row r="357" spans="1:12" ht="13.5" thickBot="1">
      <c r="A357" s="260" t="s">
        <v>570</v>
      </c>
      <c r="B357" s="260" t="s">
        <v>556</v>
      </c>
      <c r="C357" s="261">
        <v>1544653</v>
      </c>
      <c r="D357" s="262">
        <v>20080.49</v>
      </c>
      <c r="E357" s="262">
        <v>9885.78</v>
      </c>
      <c r="F357" s="262">
        <v>-10194.71</v>
      </c>
      <c r="G357" s="261">
        <v>0</v>
      </c>
      <c r="H357" s="261">
        <v>0</v>
      </c>
      <c r="I357" s="261">
        <v>0</v>
      </c>
      <c r="J357" s="261">
        <v>0</v>
      </c>
      <c r="K357" s="262">
        <v>-10194.71</v>
      </c>
      <c r="L357" s="261">
        <v>0</v>
      </c>
    </row>
    <row r="358" spans="1:12" ht="13.5" thickBot="1">
      <c r="A358" s="260" t="s">
        <v>571</v>
      </c>
      <c r="B358" s="260" t="s">
        <v>553</v>
      </c>
      <c r="C358" s="261">
        <v>1763240</v>
      </c>
      <c r="D358" s="262">
        <v>28211.84</v>
      </c>
      <c r="E358" s="262">
        <v>72821.81</v>
      </c>
      <c r="F358" s="261">
        <v>0</v>
      </c>
      <c r="G358" s="261">
        <v>0</v>
      </c>
      <c r="H358" s="262">
        <v>-8992.53</v>
      </c>
      <c r="I358" s="261">
        <v>0</v>
      </c>
      <c r="J358" s="261">
        <v>0</v>
      </c>
      <c r="K358" s="262">
        <v>-8992.53</v>
      </c>
      <c r="L358" s="261">
        <v>0</v>
      </c>
    </row>
    <row r="359" spans="1:12" ht="13.5" thickBot="1">
      <c r="A359" s="260" t="s">
        <v>571</v>
      </c>
      <c r="B359" s="260" t="s">
        <v>556</v>
      </c>
      <c r="C359" s="261">
        <v>787024</v>
      </c>
      <c r="D359" s="262">
        <v>12592.38</v>
      </c>
      <c r="E359" s="262">
        <v>32504.09</v>
      </c>
      <c r="F359" s="262">
        <v>19911.71</v>
      </c>
      <c r="G359" s="261">
        <v>0</v>
      </c>
      <c r="H359" s="261">
        <v>0</v>
      </c>
      <c r="I359" s="261">
        <v>0</v>
      </c>
      <c r="J359" s="261">
        <v>0</v>
      </c>
      <c r="K359" s="262">
        <v>19911.71</v>
      </c>
      <c r="L359" s="261">
        <v>0</v>
      </c>
    </row>
    <row r="360" spans="1:12" ht="13.5" thickBot="1">
      <c r="A360" s="260" t="s">
        <v>608</v>
      </c>
      <c r="B360" s="260" t="s">
        <v>556</v>
      </c>
      <c r="C360" s="261">
        <v>179818</v>
      </c>
      <c r="D360" s="262">
        <v>8990.9</v>
      </c>
      <c r="E360" s="262">
        <v>19977.78</v>
      </c>
      <c r="F360" s="262">
        <v>10986.88</v>
      </c>
      <c r="G360" s="261">
        <v>0</v>
      </c>
      <c r="H360" s="261">
        <v>0</v>
      </c>
      <c r="I360" s="261">
        <v>0</v>
      </c>
      <c r="J360" s="261">
        <v>0</v>
      </c>
      <c r="K360" s="262">
        <v>10986.88</v>
      </c>
      <c r="L360" s="261">
        <v>0</v>
      </c>
    </row>
    <row r="361" spans="1:12" ht="13.5" thickBot="1">
      <c r="A361" s="260" t="s">
        <v>572</v>
      </c>
      <c r="B361" s="260" t="s">
        <v>553</v>
      </c>
      <c r="C361" s="261">
        <v>2052364</v>
      </c>
      <c r="D361" s="262">
        <v>2102646.92</v>
      </c>
      <c r="E361" s="262">
        <v>2113934.92</v>
      </c>
      <c r="F361" s="261">
        <v>0</v>
      </c>
      <c r="G361" s="261">
        <v>0</v>
      </c>
      <c r="H361" s="262">
        <v>207699.24</v>
      </c>
      <c r="I361" s="261">
        <v>0</v>
      </c>
      <c r="J361" s="261">
        <v>0</v>
      </c>
      <c r="K361" s="262">
        <v>207699.24</v>
      </c>
      <c r="L361" s="261">
        <v>0</v>
      </c>
    </row>
    <row r="362" spans="1:12" ht="13.5" thickBot="1">
      <c r="A362" s="260" t="s">
        <v>572</v>
      </c>
      <c r="B362" s="260" t="s">
        <v>556</v>
      </c>
      <c r="C362" s="261">
        <v>887018</v>
      </c>
      <c r="D362" s="262">
        <v>908749.94</v>
      </c>
      <c r="E362" s="262">
        <v>913628.54</v>
      </c>
      <c r="F362" s="262">
        <v>4878.6</v>
      </c>
      <c r="G362" s="261">
        <v>0</v>
      </c>
      <c r="H362" s="261">
        <v>0</v>
      </c>
      <c r="I362" s="261">
        <v>0</v>
      </c>
      <c r="J362" s="261">
        <v>0</v>
      </c>
      <c r="K362" s="262">
        <v>4878.6</v>
      </c>
      <c r="L362" s="261">
        <v>0</v>
      </c>
    </row>
    <row r="363" spans="1:12" ht="13.5" thickBot="1">
      <c r="A363" s="260" t="s">
        <v>609</v>
      </c>
      <c r="B363" s="260" t="s">
        <v>556</v>
      </c>
      <c r="C363" s="261">
        <v>15557</v>
      </c>
      <c r="D363" s="262">
        <v>24547.39</v>
      </c>
      <c r="E363" s="262">
        <v>1347.24</v>
      </c>
      <c r="F363" s="262">
        <v>-23200.15</v>
      </c>
      <c r="G363" s="261">
        <v>0</v>
      </c>
      <c r="H363" s="261">
        <v>0</v>
      </c>
      <c r="I363" s="261">
        <v>0</v>
      </c>
      <c r="J363" s="261">
        <v>0</v>
      </c>
      <c r="K363" s="262">
        <v>-23200.15</v>
      </c>
      <c r="L363" s="261">
        <v>0</v>
      </c>
    </row>
    <row r="364" spans="1:12" ht="13.5" thickBot="1">
      <c r="A364" s="260" t="s">
        <v>610</v>
      </c>
      <c r="B364" s="260" t="s">
        <v>556</v>
      </c>
      <c r="C364" s="261">
        <v>438277</v>
      </c>
      <c r="D364" s="262">
        <v>87655.4</v>
      </c>
      <c r="E364" s="262">
        <v>87655.4</v>
      </c>
      <c r="F364" s="261">
        <v>0</v>
      </c>
      <c r="G364" s="261">
        <v>0</v>
      </c>
      <c r="H364" s="261">
        <v>0</v>
      </c>
      <c r="I364" s="261">
        <v>0</v>
      </c>
      <c r="J364" s="261">
        <v>0</v>
      </c>
      <c r="K364" s="261">
        <v>0</v>
      </c>
      <c r="L364" s="261">
        <v>0</v>
      </c>
    </row>
    <row r="365" spans="1:12" ht="13.5" thickBot="1">
      <c r="A365" s="260" t="s">
        <v>611</v>
      </c>
      <c r="B365" s="260" t="s">
        <v>556</v>
      </c>
      <c r="C365" s="261">
        <v>102217</v>
      </c>
      <c r="D365" s="262">
        <v>106428.34</v>
      </c>
      <c r="E365" s="262">
        <v>16354.72</v>
      </c>
      <c r="F365" s="262">
        <v>-90073.62</v>
      </c>
      <c r="G365" s="261">
        <v>0</v>
      </c>
      <c r="H365" s="261">
        <v>0</v>
      </c>
      <c r="I365" s="261">
        <v>0</v>
      </c>
      <c r="J365" s="261">
        <v>0</v>
      </c>
      <c r="K365" s="262">
        <v>-90073.62</v>
      </c>
      <c r="L365" s="261">
        <v>0</v>
      </c>
    </row>
    <row r="366" spans="1:12" ht="13.5" thickBot="1">
      <c r="A366" s="260" t="s">
        <v>612</v>
      </c>
      <c r="B366" s="260" t="s">
        <v>553</v>
      </c>
      <c r="C366" s="261">
        <v>84867</v>
      </c>
      <c r="D366" s="262">
        <v>97223.64</v>
      </c>
      <c r="E366" s="262">
        <v>47415.19</v>
      </c>
      <c r="F366" s="261">
        <v>0</v>
      </c>
      <c r="G366" s="261">
        <v>0</v>
      </c>
      <c r="H366" s="262">
        <v>-4947.75</v>
      </c>
      <c r="I366" s="261">
        <v>0</v>
      </c>
      <c r="J366" s="261">
        <v>0</v>
      </c>
      <c r="K366" s="262">
        <v>-4947.75</v>
      </c>
      <c r="L366" s="261">
        <v>0</v>
      </c>
    </row>
    <row r="367" spans="1:12" ht="13.5" thickBot="1">
      <c r="A367" s="260" t="s">
        <v>613</v>
      </c>
      <c r="B367" s="260" t="s">
        <v>553</v>
      </c>
      <c r="C367" s="261">
        <v>834770</v>
      </c>
      <c r="D367" s="262">
        <v>511296.63</v>
      </c>
      <c r="E367" s="262">
        <v>250431</v>
      </c>
      <c r="F367" s="261">
        <v>0</v>
      </c>
      <c r="G367" s="261">
        <v>0</v>
      </c>
      <c r="H367" s="261">
        <v>0</v>
      </c>
      <c r="I367" s="261">
        <v>0</v>
      </c>
      <c r="J367" s="261">
        <v>0</v>
      </c>
      <c r="K367" s="261">
        <v>0</v>
      </c>
      <c r="L367" s="261">
        <v>0</v>
      </c>
    </row>
    <row r="368" spans="1:12" ht="13.5" thickBot="1">
      <c r="A368" s="260" t="s">
        <v>614</v>
      </c>
      <c r="B368" s="260" t="s">
        <v>553</v>
      </c>
      <c r="C368" s="261">
        <v>171699</v>
      </c>
      <c r="D368" s="262">
        <v>73830.57</v>
      </c>
      <c r="E368" s="262">
        <v>4790.4</v>
      </c>
      <c r="F368" s="261">
        <v>0</v>
      </c>
      <c r="G368" s="261">
        <v>0</v>
      </c>
      <c r="H368" s="261">
        <v>-17.17</v>
      </c>
      <c r="I368" s="261">
        <v>0</v>
      </c>
      <c r="J368" s="261">
        <v>0</v>
      </c>
      <c r="K368" s="261">
        <v>-17.17</v>
      </c>
      <c r="L368" s="261">
        <v>0</v>
      </c>
    </row>
    <row r="369" spans="1:12" ht="13.5" thickBot="1">
      <c r="A369" s="260" t="s">
        <v>615</v>
      </c>
      <c r="B369" s="260" t="s">
        <v>556</v>
      </c>
      <c r="C369" s="261">
        <v>9391</v>
      </c>
      <c r="D369" s="262">
        <v>2729.96</v>
      </c>
      <c r="E369" s="262">
        <v>2016.25</v>
      </c>
      <c r="F369" s="261">
        <v>-713.71</v>
      </c>
      <c r="G369" s="261">
        <v>0</v>
      </c>
      <c r="H369" s="261">
        <v>0</v>
      </c>
      <c r="I369" s="261">
        <v>0</v>
      </c>
      <c r="J369" s="261">
        <v>0</v>
      </c>
      <c r="K369" s="261">
        <v>-713.71</v>
      </c>
      <c r="L369" s="261">
        <v>0</v>
      </c>
    </row>
    <row r="370" spans="1:12" ht="13.5" thickBot="1">
      <c r="A370" s="260" t="s">
        <v>616</v>
      </c>
      <c r="B370" s="260" t="s">
        <v>556</v>
      </c>
      <c r="C370" s="261">
        <v>10546</v>
      </c>
      <c r="D370" s="262">
        <v>3691.1</v>
      </c>
      <c r="E370" s="262">
        <v>5273</v>
      </c>
      <c r="F370" s="262">
        <v>1581.9</v>
      </c>
      <c r="G370" s="261">
        <v>0</v>
      </c>
      <c r="H370" s="261">
        <v>0</v>
      </c>
      <c r="I370" s="261">
        <v>0</v>
      </c>
      <c r="J370" s="261">
        <v>0</v>
      </c>
      <c r="K370" s="262">
        <v>1581.9</v>
      </c>
      <c r="L370" s="261">
        <v>0</v>
      </c>
    </row>
    <row r="371" spans="1:12" ht="13.5" thickBot="1">
      <c r="A371" s="327" t="s">
        <v>130</v>
      </c>
      <c r="B371" s="328"/>
      <c r="C371" s="328"/>
      <c r="D371" s="328"/>
      <c r="E371" s="328"/>
      <c r="F371" s="328"/>
      <c r="G371" s="328"/>
      <c r="H371" s="328"/>
      <c r="I371" s="328"/>
      <c r="J371" s="328"/>
      <c r="K371" s="328"/>
      <c r="L371" s="329"/>
    </row>
    <row r="372" spans="1:12" ht="13.5" thickBot="1">
      <c r="A372" s="260" t="s">
        <v>573</v>
      </c>
      <c r="B372" s="260" t="s">
        <v>553</v>
      </c>
      <c r="C372" s="261">
        <v>45488</v>
      </c>
      <c r="D372" s="262">
        <v>13100.54</v>
      </c>
      <c r="E372" s="262">
        <v>13714.63</v>
      </c>
      <c r="F372" s="261">
        <v>0</v>
      </c>
      <c r="G372" s="261">
        <v>0</v>
      </c>
      <c r="H372" s="261">
        <v>-241.09</v>
      </c>
      <c r="I372" s="261">
        <v>0</v>
      </c>
      <c r="J372" s="261">
        <v>0</v>
      </c>
      <c r="K372" s="261">
        <v>-241.09</v>
      </c>
      <c r="L372" s="261">
        <v>0</v>
      </c>
    </row>
    <row r="373" spans="1:12" ht="13.5" thickBot="1">
      <c r="A373" s="260" t="s">
        <v>574</v>
      </c>
      <c r="B373" s="260" t="s">
        <v>553</v>
      </c>
      <c r="C373" s="261">
        <v>327739</v>
      </c>
      <c r="D373" s="262">
        <v>86537.14</v>
      </c>
      <c r="E373" s="262">
        <v>97338.48</v>
      </c>
      <c r="F373" s="261">
        <v>0</v>
      </c>
      <c r="G373" s="261">
        <v>0</v>
      </c>
      <c r="H373" s="262">
        <v>-3600.44</v>
      </c>
      <c r="I373" s="261">
        <v>0</v>
      </c>
      <c r="J373" s="261">
        <v>0</v>
      </c>
      <c r="K373" s="262">
        <v>-3600.44</v>
      </c>
      <c r="L373" s="261">
        <v>0</v>
      </c>
    </row>
    <row r="374" spans="1:12" ht="13.5" thickBot="1">
      <c r="A374" s="260" t="s">
        <v>574</v>
      </c>
      <c r="B374" s="260" t="s">
        <v>556</v>
      </c>
      <c r="C374" s="261">
        <v>121467</v>
      </c>
      <c r="D374" s="262">
        <v>32072.5</v>
      </c>
      <c r="E374" s="262">
        <v>36075.7</v>
      </c>
      <c r="F374" s="262">
        <v>4003.2</v>
      </c>
      <c r="G374" s="261">
        <v>0</v>
      </c>
      <c r="H374" s="261">
        <v>0</v>
      </c>
      <c r="I374" s="261">
        <v>0</v>
      </c>
      <c r="J374" s="261">
        <v>0</v>
      </c>
      <c r="K374" s="262">
        <v>4003.2</v>
      </c>
      <c r="L374" s="261">
        <v>0</v>
      </c>
    </row>
    <row r="375" spans="1:12" ht="13.5" thickBot="1">
      <c r="A375" s="260" t="s">
        <v>575</v>
      </c>
      <c r="B375" s="260" t="s">
        <v>553</v>
      </c>
      <c r="C375" s="261">
        <v>473486</v>
      </c>
      <c r="D375" s="262">
        <v>164259.06</v>
      </c>
      <c r="E375" s="262">
        <v>187879.24</v>
      </c>
      <c r="F375" s="261">
        <v>0</v>
      </c>
      <c r="G375" s="261">
        <v>0</v>
      </c>
      <c r="H375" s="261">
        <v>-568.19</v>
      </c>
      <c r="I375" s="261">
        <v>0</v>
      </c>
      <c r="J375" s="261">
        <v>0</v>
      </c>
      <c r="K375" s="261">
        <v>-568.19</v>
      </c>
      <c r="L375" s="261">
        <v>0</v>
      </c>
    </row>
    <row r="376" spans="1:12" ht="13.5" thickBot="1">
      <c r="A376" s="260" t="s">
        <v>575</v>
      </c>
      <c r="B376" s="260" t="s">
        <v>556</v>
      </c>
      <c r="C376" s="261">
        <v>234495</v>
      </c>
      <c r="D376" s="262">
        <v>81349.66</v>
      </c>
      <c r="E376" s="262">
        <v>93047.62</v>
      </c>
      <c r="F376" s="262">
        <v>11697.96</v>
      </c>
      <c r="G376" s="261">
        <v>0</v>
      </c>
      <c r="H376" s="261">
        <v>0</v>
      </c>
      <c r="I376" s="261">
        <v>0</v>
      </c>
      <c r="J376" s="261">
        <v>0</v>
      </c>
      <c r="K376" s="262">
        <v>11697.96</v>
      </c>
      <c r="L376" s="261">
        <v>0</v>
      </c>
    </row>
    <row r="377" spans="1:12" ht="13.5" thickBot="1">
      <c r="A377" s="260" t="s">
        <v>576</v>
      </c>
      <c r="B377" s="260" t="s">
        <v>556</v>
      </c>
      <c r="C377" s="261">
        <v>117071</v>
      </c>
      <c r="D377" s="262">
        <v>40312.57</v>
      </c>
      <c r="E377" s="262">
        <v>46559.14</v>
      </c>
      <c r="F377" s="262">
        <v>6246.57</v>
      </c>
      <c r="G377" s="261">
        <v>0</v>
      </c>
      <c r="H377" s="261">
        <v>0</v>
      </c>
      <c r="I377" s="261">
        <v>0</v>
      </c>
      <c r="J377" s="261">
        <v>0</v>
      </c>
      <c r="K377" s="262">
        <v>6246.57</v>
      </c>
      <c r="L377" s="261">
        <v>0</v>
      </c>
    </row>
    <row r="378" spans="1:12" ht="13.5" thickBot="1">
      <c r="A378" s="260" t="s">
        <v>576</v>
      </c>
      <c r="B378" s="260" t="s">
        <v>553</v>
      </c>
      <c r="C378" s="261">
        <v>889981</v>
      </c>
      <c r="D378" s="262">
        <v>307233</v>
      </c>
      <c r="E378" s="262">
        <v>353945.44</v>
      </c>
      <c r="F378" s="261">
        <v>0</v>
      </c>
      <c r="G378" s="261">
        <v>0</v>
      </c>
      <c r="H378" s="261">
        <v>800.98</v>
      </c>
      <c r="I378" s="261">
        <v>0</v>
      </c>
      <c r="J378" s="261">
        <v>0</v>
      </c>
      <c r="K378" s="261">
        <v>800.98</v>
      </c>
      <c r="L378" s="261">
        <v>0</v>
      </c>
    </row>
    <row r="379" spans="1:12" ht="13.5" thickBot="1">
      <c r="A379" s="260" t="s">
        <v>577</v>
      </c>
      <c r="B379" s="260" t="s">
        <v>553</v>
      </c>
      <c r="C379" s="261">
        <v>303766</v>
      </c>
      <c r="D379" s="262">
        <v>103887.98</v>
      </c>
      <c r="E379" s="262">
        <v>119683.8</v>
      </c>
      <c r="F379" s="261">
        <v>0</v>
      </c>
      <c r="G379" s="261">
        <v>0</v>
      </c>
      <c r="H379" s="262">
        <v>-4465.37</v>
      </c>
      <c r="I379" s="261">
        <v>0</v>
      </c>
      <c r="J379" s="261">
        <v>0</v>
      </c>
      <c r="K379" s="262">
        <v>-4465.37</v>
      </c>
      <c r="L379" s="261">
        <v>0</v>
      </c>
    </row>
    <row r="380" spans="1:12" ht="13.5" thickBot="1">
      <c r="A380" s="260" t="s">
        <v>577</v>
      </c>
      <c r="B380" s="260" t="s">
        <v>556</v>
      </c>
      <c r="C380" s="261">
        <v>318264</v>
      </c>
      <c r="D380" s="262">
        <v>108846.3</v>
      </c>
      <c r="E380" s="262">
        <v>125396.02</v>
      </c>
      <c r="F380" s="262">
        <v>16549.72</v>
      </c>
      <c r="G380" s="261">
        <v>0</v>
      </c>
      <c r="H380" s="261">
        <v>0</v>
      </c>
      <c r="I380" s="261">
        <v>0</v>
      </c>
      <c r="J380" s="261">
        <v>0</v>
      </c>
      <c r="K380" s="262">
        <v>16549.72</v>
      </c>
      <c r="L380" s="261">
        <v>0</v>
      </c>
    </row>
    <row r="381" spans="1:12" ht="13.5" thickBot="1">
      <c r="A381" s="260" t="s">
        <v>578</v>
      </c>
      <c r="B381" s="260" t="s">
        <v>553</v>
      </c>
      <c r="C381" s="261">
        <v>503115</v>
      </c>
      <c r="D381" s="262">
        <v>216515.67</v>
      </c>
      <c r="E381" s="262">
        <v>247784.14</v>
      </c>
      <c r="F381" s="261">
        <v>0</v>
      </c>
      <c r="G381" s="261">
        <v>0</v>
      </c>
      <c r="H381" s="262">
        <v>-4744.34</v>
      </c>
      <c r="I381" s="261">
        <v>0</v>
      </c>
      <c r="J381" s="261">
        <v>0</v>
      </c>
      <c r="K381" s="262">
        <v>-4744.34</v>
      </c>
      <c r="L381" s="261">
        <v>0</v>
      </c>
    </row>
    <row r="382" spans="1:12" ht="13.5" thickBot="1">
      <c r="A382" s="260" t="s">
        <v>578</v>
      </c>
      <c r="B382" s="260" t="s">
        <v>556</v>
      </c>
      <c r="C382" s="261">
        <v>134092</v>
      </c>
      <c r="D382" s="262">
        <v>57659.56</v>
      </c>
      <c r="E382" s="262">
        <v>66040.31</v>
      </c>
      <c r="F382" s="262">
        <v>8380.75</v>
      </c>
      <c r="G382" s="261">
        <v>0</v>
      </c>
      <c r="H382" s="261">
        <v>0</v>
      </c>
      <c r="I382" s="261">
        <v>0</v>
      </c>
      <c r="J382" s="261">
        <v>0</v>
      </c>
      <c r="K382" s="262">
        <v>8380.75</v>
      </c>
      <c r="L382" s="261">
        <v>0</v>
      </c>
    </row>
    <row r="383" spans="1:12" ht="13.5" thickBot="1">
      <c r="A383" s="260" t="s">
        <v>579</v>
      </c>
      <c r="B383" s="260" t="s">
        <v>553</v>
      </c>
      <c r="C383" s="261">
        <v>511882</v>
      </c>
      <c r="D383" s="262">
        <v>218952.83</v>
      </c>
      <c r="E383" s="262">
        <v>252357.83</v>
      </c>
      <c r="F383" s="261">
        <v>0</v>
      </c>
      <c r="G383" s="261">
        <v>0</v>
      </c>
      <c r="H383" s="262">
        <v>-6783.38</v>
      </c>
      <c r="I383" s="261">
        <v>0</v>
      </c>
      <c r="J383" s="261">
        <v>0</v>
      </c>
      <c r="K383" s="262">
        <v>-6783.38</v>
      </c>
      <c r="L383" s="261">
        <v>0</v>
      </c>
    </row>
    <row r="384" spans="1:12" ht="13.5" thickBot="1">
      <c r="A384" s="260" t="s">
        <v>579</v>
      </c>
      <c r="B384" s="260" t="s">
        <v>556</v>
      </c>
      <c r="C384" s="261">
        <v>108464</v>
      </c>
      <c r="D384" s="262">
        <v>46223.73</v>
      </c>
      <c r="E384" s="262">
        <v>53472.75</v>
      </c>
      <c r="F384" s="262">
        <v>7249.02</v>
      </c>
      <c r="G384" s="261">
        <v>0</v>
      </c>
      <c r="H384" s="261">
        <v>0</v>
      </c>
      <c r="I384" s="261">
        <v>0</v>
      </c>
      <c r="J384" s="261">
        <v>0</v>
      </c>
      <c r="K384" s="262">
        <v>7249.02</v>
      </c>
      <c r="L384" s="261">
        <v>0</v>
      </c>
    </row>
    <row r="385" spans="1:12" ht="13.5" thickBot="1">
      <c r="A385" s="260" t="s">
        <v>580</v>
      </c>
      <c r="B385" s="260" t="s">
        <v>553</v>
      </c>
      <c r="C385" s="261">
        <v>176153</v>
      </c>
      <c r="D385" s="262">
        <v>89145.15</v>
      </c>
      <c r="E385" s="262">
        <v>103472.27</v>
      </c>
      <c r="F385" s="261">
        <v>0</v>
      </c>
      <c r="G385" s="261">
        <v>0</v>
      </c>
      <c r="H385" s="261">
        <v>422.76</v>
      </c>
      <c r="I385" s="261">
        <v>0</v>
      </c>
      <c r="J385" s="261">
        <v>0</v>
      </c>
      <c r="K385" s="261">
        <v>422.76</v>
      </c>
      <c r="L385" s="261">
        <v>0</v>
      </c>
    </row>
    <row r="386" spans="1:12" ht="13.5" thickBot="1">
      <c r="A386" s="260" t="s">
        <v>581</v>
      </c>
      <c r="B386" s="260" t="s">
        <v>553</v>
      </c>
      <c r="C386" s="261">
        <v>374243</v>
      </c>
      <c r="D386" s="262">
        <v>217172.08</v>
      </c>
      <c r="E386" s="262">
        <v>256730.7</v>
      </c>
      <c r="F386" s="261">
        <v>0</v>
      </c>
      <c r="G386" s="261">
        <v>0</v>
      </c>
      <c r="H386" s="261">
        <v>-785.91</v>
      </c>
      <c r="I386" s="261">
        <v>0</v>
      </c>
      <c r="J386" s="261">
        <v>0</v>
      </c>
      <c r="K386" s="261">
        <v>-785.91</v>
      </c>
      <c r="L386" s="261">
        <v>0</v>
      </c>
    </row>
    <row r="387" spans="1:12" ht="13.5" thickBot="1">
      <c r="A387" s="260" t="s">
        <v>582</v>
      </c>
      <c r="B387" s="260" t="s">
        <v>553</v>
      </c>
      <c r="C387" s="261">
        <v>331738</v>
      </c>
      <c r="D387" s="262">
        <v>205736.17</v>
      </c>
      <c r="E387" s="262">
        <v>259286.42</v>
      </c>
      <c r="F387" s="261">
        <v>0</v>
      </c>
      <c r="G387" s="261">
        <v>0</v>
      </c>
      <c r="H387" s="261">
        <v>265.39</v>
      </c>
      <c r="I387" s="261">
        <v>0</v>
      </c>
      <c r="J387" s="261">
        <v>0</v>
      </c>
      <c r="K387" s="261">
        <v>265.39</v>
      </c>
      <c r="L387" s="261">
        <v>0</v>
      </c>
    </row>
    <row r="388" spans="1:12" ht="13.5" thickBot="1">
      <c r="A388" s="260" t="s">
        <v>583</v>
      </c>
      <c r="B388" s="260" t="s">
        <v>553</v>
      </c>
      <c r="C388" s="261">
        <v>42732</v>
      </c>
      <c r="D388" s="262">
        <v>30299.18</v>
      </c>
      <c r="E388" s="262">
        <v>36920.45</v>
      </c>
      <c r="F388" s="261">
        <v>0</v>
      </c>
      <c r="G388" s="261">
        <v>0</v>
      </c>
      <c r="H388" s="262">
        <v>-1192.22</v>
      </c>
      <c r="I388" s="261">
        <v>0</v>
      </c>
      <c r="J388" s="261">
        <v>0</v>
      </c>
      <c r="K388" s="262">
        <v>-1192.22</v>
      </c>
      <c r="L388" s="261">
        <v>0</v>
      </c>
    </row>
    <row r="389" spans="1:12" ht="13.5" thickBot="1">
      <c r="A389" s="260" t="s">
        <v>584</v>
      </c>
      <c r="B389" s="260" t="s">
        <v>553</v>
      </c>
      <c r="C389" s="261">
        <v>123843</v>
      </c>
      <c r="D389" s="262">
        <v>109394.45</v>
      </c>
      <c r="E389" s="262">
        <v>117650.85</v>
      </c>
      <c r="F389" s="261">
        <v>0</v>
      </c>
      <c r="G389" s="261">
        <v>0</v>
      </c>
      <c r="H389" s="262">
        <v>-4767.96</v>
      </c>
      <c r="I389" s="261">
        <v>0</v>
      </c>
      <c r="J389" s="261">
        <v>0</v>
      </c>
      <c r="K389" s="262">
        <v>-4767.96</v>
      </c>
      <c r="L389" s="261">
        <v>0</v>
      </c>
    </row>
    <row r="390" spans="1:12" ht="13.5" thickBot="1">
      <c r="A390" s="260" t="s">
        <v>617</v>
      </c>
      <c r="B390" s="260" t="s">
        <v>553</v>
      </c>
      <c r="C390" s="261">
        <v>117005</v>
      </c>
      <c r="D390" s="262">
        <v>108751.3</v>
      </c>
      <c r="E390" s="262">
        <v>108299.83</v>
      </c>
      <c r="F390" s="261">
        <v>0</v>
      </c>
      <c r="G390" s="261">
        <v>0</v>
      </c>
      <c r="H390" s="261">
        <v>-451.47</v>
      </c>
      <c r="I390" s="261">
        <v>0</v>
      </c>
      <c r="J390" s="261">
        <v>0</v>
      </c>
      <c r="K390" s="261">
        <v>-451.47</v>
      </c>
      <c r="L390" s="261">
        <v>-503.64</v>
      </c>
    </row>
    <row r="391" spans="1:12" ht="13.5" thickBot="1">
      <c r="A391" s="263" t="s">
        <v>586</v>
      </c>
      <c r="B391" s="263">
        <v>72</v>
      </c>
      <c r="C391" s="260"/>
      <c r="D391" s="264">
        <v>14590330.82</v>
      </c>
      <c r="E391" s="264">
        <v>11567950.02</v>
      </c>
      <c r="F391" s="264">
        <v>-1807981.24</v>
      </c>
      <c r="G391" s="265">
        <v>0</v>
      </c>
      <c r="H391" s="264">
        <v>-92845.9</v>
      </c>
      <c r="I391" s="265">
        <v>0</v>
      </c>
      <c r="J391" s="265">
        <v>0</v>
      </c>
      <c r="K391" s="264">
        <v>-1900827.14</v>
      </c>
      <c r="L391" s="265">
        <v>973.84</v>
      </c>
    </row>
    <row r="394" spans="1:12" ht="12.75">
      <c r="A394" s="232" t="s">
        <v>468</v>
      </c>
      <c r="B394" s="232"/>
      <c r="C394" s="235"/>
      <c r="D394" s="235"/>
      <c r="E394" s="235"/>
      <c r="F394" s="235"/>
      <c r="G394" s="235"/>
      <c r="H394" s="235"/>
      <c r="I394" s="244" t="s">
        <v>469</v>
      </c>
      <c r="J394" s="244"/>
      <c r="K394" s="244"/>
      <c r="L394" s="244"/>
    </row>
    <row r="395" spans="1:12" ht="12.75">
      <c r="A395" s="232" t="s">
        <v>514</v>
      </c>
      <c r="B395" s="232"/>
      <c r="C395" s="235"/>
      <c r="D395" s="235" t="s">
        <v>470</v>
      </c>
      <c r="E395" s="235"/>
      <c r="F395" s="235" t="s">
        <v>222</v>
      </c>
      <c r="H395" s="266" t="s">
        <v>587</v>
      </c>
      <c r="I395" s="266"/>
      <c r="J395" s="266"/>
      <c r="K395" s="266"/>
      <c r="L395" s="266"/>
    </row>
    <row r="396" spans="1:6" ht="12.75">
      <c r="A396" s="232"/>
      <c r="B396" s="232"/>
      <c r="C396" s="235"/>
      <c r="D396" s="235"/>
      <c r="E396" s="235"/>
      <c r="F396" s="235"/>
    </row>
    <row r="397" spans="1:10" ht="12.75">
      <c r="A397" s="233"/>
      <c r="B397" s="233"/>
      <c r="C397" s="234"/>
      <c r="D397" s="234"/>
      <c r="E397" s="234"/>
      <c r="F397" s="234"/>
      <c r="G397" s="234"/>
      <c r="H397" s="234"/>
      <c r="I397" s="234"/>
      <c r="J397" s="234"/>
    </row>
  </sheetData>
  <sheetProtection/>
  <mergeCells count="17">
    <mergeCell ref="A169:L169"/>
    <mergeCell ref="L11:L14"/>
    <mergeCell ref="A15:L15"/>
    <mergeCell ref="A45:L45"/>
    <mergeCell ref="A67:L67"/>
    <mergeCell ref="A96:L96"/>
    <mergeCell ref="A118:L118"/>
    <mergeCell ref="A223:L223"/>
    <mergeCell ref="A243:L243"/>
    <mergeCell ref="A297:L297"/>
    <mergeCell ref="A317:L317"/>
    <mergeCell ref="A371:L371"/>
    <mergeCell ref="B8:I8"/>
    <mergeCell ref="B9:I9"/>
    <mergeCell ref="B11:B14"/>
    <mergeCell ref="C11:C14"/>
    <mergeCell ref="A147:L147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2">
      <selection activeCell="P54" sqref="P54"/>
    </sheetView>
  </sheetViews>
  <sheetFormatPr defaultColWidth="9.140625" defaultRowHeight="12.75"/>
  <cols>
    <col min="1" max="2" width="9.140625" style="210" customWidth="1"/>
    <col min="3" max="3" width="18.7109375" style="210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6384" width="9.140625" style="124" customWidth="1"/>
  </cols>
  <sheetData>
    <row r="1" spans="1:15" ht="12.75">
      <c r="A1" s="122" t="s">
        <v>451</v>
      </c>
      <c r="B1" s="209"/>
      <c r="C1" s="209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122" t="s">
        <v>452</v>
      </c>
      <c r="B2" s="209"/>
      <c r="C2" s="209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2" t="s">
        <v>453</v>
      </c>
      <c r="B3" s="209"/>
      <c r="C3" s="20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122" t="s">
        <v>454</v>
      </c>
      <c r="B4" s="209"/>
      <c r="C4" s="209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2" t="s">
        <v>330</v>
      </c>
      <c r="B5" s="209"/>
      <c r="C5" s="209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>
      <c r="A6" s="122" t="s">
        <v>442</v>
      </c>
      <c r="C6" s="209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1:15" ht="12.75">
      <c r="A7" s="123"/>
      <c r="C7" s="209"/>
      <c r="D7" s="122"/>
      <c r="E7" s="122"/>
      <c r="F7" s="122"/>
      <c r="G7" s="122"/>
      <c r="H7" s="122"/>
      <c r="I7" s="122"/>
      <c r="J7" s="122"/>
      <c r="K7" s="122"/>
      <c r="L7" s="122"/>
      <c r="N7" s="122"/>
      <c r="O7" s="122"/>
    </row>
    <row r="8" spans="1:15" ht="12.75">
      <c r="A8" s="123"/>
      <c r="B8" s="241" t="s">
        <v>618</v>
      </c>
      <c r="C8" s="209"/>
      <c r="D8" s="122"/>
      <c r="E8" s="122"/>
      <c r="F8" s="122"/>
      <c r="G8" s="122"/>
      <c r="H8" s="122"/>
      <c r="I8" s="122"/>
      <c r="J8" s="122"/>
      <c r="K8" s="122"/>
      <c r="L8" s="122"/>
      <c r="N8" s="122"/>
      <c r="O8" s="122"/>
    </row>
    <row r="9" spans="1:15" ht="12.75">
      <c r="A9" s="209"/>
      <c r="B9" s="209"/>
      <c r="C9" s="209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211" customFormat="1" ht="11.25">
      <c r="A10" s="374" t="s">
        <v>103</v>
      </c>
      <c r="B10" s="375"/>
      <c r="C10" s="375"/>
      <c r="D10" s="375"/>
      <c r="E10" s="376"/>
      <c r="F10" s="364" t="s">
        <v>1</v>
      </c>
      <c r="G10" s="346" t="s">
        <v>473</v>
      </c>
      <c r="H10" s="364" t="s">
        <v>1</v>
      </c>
      <c r="I10" s="367" t="s">
        <v>474</v>
      </c>
      <c r="J10" s="364" t="s">
        <v>1</v>
      </c>
      <c r="K10" s="367" t="s">
        <v>120</v>
      </c>
      <c r="L10" s="364" t="s">
        <v>1</v>
      </c>
      <c r="M10" s="367" t="s">
        <v>475</v>
      </c>
      <c r="N10" s="364" t="s">
        <v>1</v>
      </c>
      <c r="O10" s="367" t="s">
        <v>127</v>
      </c>
    </row>
    <row r="11" spans="1:15" s="211" customFormat="1" ht="15" customHeight="1">
      <c r="A11" s="349" t="s">
        <v>460</v>
      </c>
      <c r="B11" s="350"/>
      <c r="C11" s="351"/>
      <c r="D11" s="358" t="s">
        <v>461</v>
      </c>
      <c r="E11" s="346" t="s">
        <v>476</v>
      </c>
      <c r="F11" s="365"/>
      <c r="G11" s="347"/>
      <c r="H11" s="365"/>
      <c r="I11" s="368"/>
      <c r="J11" s="365"/>
      <c r="K11" s="368"/>
      <c r="L11" s="365"/>
      <c r="M11" s="368"/>
      <c r="N11" s="365"/>
      <c r="O11" s="368"/>
    </row>
    <row r="12" spans="1:15" s="211" customFormat="1" ht="21" customHeight="1">
      <c r="A12" s="352"/>
      <c r="B12" s="353"/>
      <c r="C12" s="354"/>
      <c r="D12" s="359"/>
      <c r="E12" s="347"/>
      <c r="F12" s="365"/>
      <c r="G12" s="347"/>
      <c r="H12" s="365"/>
      <c r="I12" s="368"/>
      <c r="J12" s="365"/>
      <c r="K12" s="368"/>
      <c r="L12" s="365"/>
      <c r="M12" s="368"/>
      <c r="N12" s="365"/>
      <c r="O12" s="368"/>
    </row>
    <row r="13" spans="1:15" s="211" customFormat="1" ht="12" customHeight="1">
      <c r="A13" s="355"/>
      <c r="B13" s="356"/>
      <c r="C13" s="357"/>
      <c r="D13" s="360"/>
      <c r="E13" s="348"/>
      <c r="F13" s="365"/>
      <c r="G13" s="348"/>
      <c r="H13" s="365"/>
      <c r="I13" s="369"/>
      <c r="J13" s="365"/>
      <c r="K13" s="369"/>
      <c r="L13" s="365"/>
      <c r="M13" s="369"/>
      <c r="N13" s="365"/>
      <c r="O13" s="369"/>
    </row>
    <row r="14" spans="1:15" s="211" customFormat="1" ht="18" customHeight="1">
      <c r="A14" s="361">
        <v>1</v>
      </c>
      <c r="B14" s="362"/>
      <c r="C14" s="362"/>
      <c r="D14" s="362"/>
      <c r="E14" s="363"/>
      <c r="F14" s="366"/>
      <c r="G14" s="212">
        <v>2</v>
      </c>
      <c r="H14" s="366"/>
      <c r="I14" s="135">
        <v>3</v>
      </c>
      <c r="J14" s="366"/>
      <c r="K14" s="135">
        <v>4</v>
      </c>
      <c r="L14" s="366"/>
      <c r="M14" s="135">
        <v>5</v>
      </c>
      <c r="N14" s="366"/>
      <c r="O14" s="135">
        <v>6</v>
      </c>
    </row>
    <row r="15" spans="1:16" s="211" customFormat="1" ht="13.5" customHeight="1">
      <c r="A15" s="370" t="s">
        <v>477</v>
      </c>
      <c r="B15" s="371"/>
      <c r="C15" s="371"/>
      <c r="D15" s="371"/>
      <c r="E15" s="372"/>
      <c r="F15" s="213">
        <v>678</v>
      </c>
      <c r="G15" s="213"/>
      <c r="H15" s="213">
        <v>689</v>
      </c>
      <c r="I15" s="213"/>
      <c r="J15" s="213">
        <v>700</v>
      </c>
      <c r="K15" s="213"/>
      <c r="L15" s="213">
        <v>711</v>
      </c>
      <c r="M15" s="213"/>
      <c r="N15" s="213">
        <v>722</v>
      </c>
      <c r="O15" s="213"/>
      <c r="P15" s="214"/>
    </row>
    <row r="16" spans="1:16" s="211" customFormat="1" ht="12.75" customHeight="1">
      <c r="A16" s="373" t="s">
        <v>478</v>
      </c>
      <c r="B16" s="373"/>
      <c r="C16" s="373"/>
      <c r="D16" s="373"/>
      <c r="E16" s="373"/>
      <c r="F16" s="215">
        <v>679</v>
      </c>
      <c r="G16" s="215"/>
      <c r="H16" s="213">
        <v>690</v>
      </c>
      <c r="I16" s="215"/>
      <c r="J16" s="215">
        <v>701</v>
      </c>
      <c r="K16" s="215"/>
      <c r="L16" s="215">
        <v>712</v>
      </c>
      <c r="M16" s="215"/>
      <c r="N16" s="215">
        <v>723</v>
      </c>
      <c r="O16" s="215"/>
      <c r="P16" s="216"/>
    </row>
    <row r="17" spans="1:15" s="132" customFormat="1" ht="12.75">
      <c r="A17" s="341" t="s">
        <v>479</v>
      </c>
      <c r="B17" s="341"/>
      <c r="C17" s="341"/>
      <c r="D17" s="269" t="s">
        <v>553</v>
      </c>
      <c r="E17" s="269" t="s">
        <v>573</v>
      </c>
      <c r="F17" s="157"/>
      <c r="G17" s="270">
        <v>13646.4</v>
      </c>
      <c r="H17" s="217"/>
      <c r="I17" s="270">
        <v>13100.54</v>
      </c>
      <c r="J17" s="217"/>
      <c r="K17" s="270">
        <v>13714.63</v>
      </c>
      <c r="L17" s="217"/>
      <c r="M17" s="271">
        <v>0.134299</v>
      </c>
      <c r="N17" s="217"/>
      <c r="O17" s="271">
        <v>0.107023</v>
      </c>
    </row>
    <row r="18" spans="1:15" s="132" customFormat="1" ht="12.75">
      <c r="A18" s="341" t="s">
        <v>479</v>
      </c>
      <c r="B18" s="341"/>
      <c r="C18" s="341"/>
      <c r="D18" s="269" t="s">
        <v>553</v>
      </c>
      <c r="E18" s="269" t="s">
        <v>574</v>
      </c>
      <c r="F18" s="157"/>
      <c r="G18" s="270">
        <v>98321.7</v>
      </c>
      <c r="H18" s="217"/>
      <c r="I18" s="270">
        <v>86537.14</v>
      </c>
      <c r="J18" s="217"/>
      <c r="K18" s="270">
        <v>97338.48</v>
      </c>
      <c r="L18" s="217"/>
      <c r="M18" s="271">
        <v>0.803976</v>
      </c>
      <c r="N18" s="217"/>
      <c r="O18" s="271">
        <v>0.75959</v>
      </c>
    </row>
    <row r="19" spans="1:15" s="132" customFormat="1" ht="12.75">
      <c r="A19" s="341" t="s">
        <v>479</v>
      </c>
      <c r="B19" s="341"/>
      <c r="C19" s="341"/>
      <c r="D19" s="269" t="s">
        <v>556</v>
      </c>
      <c r="E19" s="269" t="s">
        <v>574</v>
      </c>
      <c r="F19" s="157"/>
      <c r="G19" s="270">
        <v>36440.1</v>
      </c>
      <c r="H19" s="217"/>
      <c r="I19" s="270">
        <v>32072.5</v>
      </c>
      <c r="J19" s="217"/>
      <c r="K19" s="270">
        <v>36075.7</v>
      </c>
      <c r="L19" s="217"/>
      <c r="M19" s="271">
        <v>0.297971</v>
      </c>
      <c r="N19" s="217"/>
      <c r="O19" s="271">
        <v>0.28152</v>
      </c>
    </row>
    <row r="20" spans="1:15" s="132" customFormat="1" ht="12.75">
      <c r="A20" s="341" t="s">
        <v>479</v>
      </c>
      <c r="B20" s="341"/>
      <c r="C20" s="341"/>
      <c r="D20" s="269" t="s">
        <v>553</v>
      </c>
      <c r="E20" s="269" t="s">
        <v>575</v>
      </c>
      <c r="F20" s="157"/>
      <c r="G20" s="270">
        <v>189394.4</v>
      </c>
      <c r="H20" s="217"/>
      <c r="I20" s="270">
        <v>164259.06</v>
      </c>
      <c r="J20" s="217"/>
      <c r="K20" s="270">
        <v>187879.24</v>
      </c>
      <c r="L20" s="217"/>
      <c r="M20" s="271">
        <v>1.698988</v>
      </c>
      <c r="N20" s="217"/>
      <c r="O20" s="271">
        <v>1.466134</v>
      </c>
    </row>
    <row r="21" spans="1:15" s="132" customFormat="1" ht="12.75">
      <c r="A21" s="341" t="s">
        <v>479</v>
      </c>
      <c r="B21" s="341"/>
      <c r="C21" s="341"/>
      <c r="D21" s="269" t="s">
        <v>556</v>
      </c>
      <c r="E21" s="269" t="s">
        <v>575</v>
      </c>
      <c r="F21" s="157"/>
      <c r="G21" s="270">
        <v>93798</v>
      </c>
      <c r="H21" s="217"/>
      <c r="I21" s="270">
        <v>81349.66</v>
      </c>
      <c r="J21" s="217"/>
      <c r="K21" s="270">
        <v>93047.62</v>
      </c>
      <c r="L21" s="217"/>
      <c r="M21" s="271">
        <v>0.841427</v>
      </c>
      <c r="N21" s="217"/>
      <c r="O21" s="271">
        <v>0.726106</v>
      </c>
    </row>
    <row r="22" spans="1:15" s="132" customFormat="1" ht="12.75">
      <c r="A22" s="341" t="s">
        <v>479</v>
      </c>
      <c r="B22" s="341"/>
      <c r="C22" s="341"/>
      <c r="D22" s="269" t="s">
        <v>553</v>
      </c>
      <c r="E22" s="269" t="s">
        <v>576</v>
      </c>
      <c r="F22" s="157"/>
      <c r="G22" s="270">
        <v>355992.4</v>
      </c>
      <c r="H22" s="217"/>
      <c r="I22" s="270">
        <v>307233</v>
      </c>
      <c r="J22" s="217"/>
      <c r="K22" s="270">
        <v>353945.44</v>
      </c>
      <c r="L22" s="217"/>
      <c r="M22" s="271">
        <v>1.104942</v>
      </c>
      <c r="N22" s="217"/>
      <c r="O22" s="271">
        <v>2.762048</v>
      </c>
    </row>
    <row r="23" spans="1:15" s="132" customFormat="1" ht="12.75">
      <c r="A23" s="341" t="s">
        <v>479</v>
      </c>
      <c r="B23" s="341"/>
      <c r="C23" s="341"/>
      <c r="D23" s="269" t="s">
        <v>556</v>
      </c>
      <c r="E23" s="269" t="s">
        <v>576</v>
      </c>
      <c r="F23" s="157"/>
      <c r="G23" s="270">
        <v>46828.4</v>
      </c>
      <c r="H23" s="217"/>
      <c r="I23" s="270">
        <v>40312.57</v>
      </c>
      <c r="J23" s="217"/>
      <c r="K23" s="270">
        <v>46559.14</v>
      </c>
      <c r="L23" s="217"/>
      <c r="M23" s="271">
        <v>0.145348</v>
      </c>
      <c r="N23" s="217"/>
      <c r="O23" s="271">
        <v>0.363329</v>
      </c>
    </row>
    <row r="24" spans="1:15" s="132" customFormat="1" ht="12.75">
      <c r="A24" s="341" t="s">
        <v>479</v>
      </c>
      <c r="B24" s="341"/>
      <c r="C24" s="341"/>
      <c r="D24" s="269" t="s">
        <v>556</v>
      </c>
      <c r="E24" s="269" t="s">
        <v>577</v>
      </c>
      <c r="F24" s="157"/>
      <c r="G24" s="270">
        <v>127305.6</v>
      </c>
      <c r="H24" s="217"/>
      <c r="I24" s="270">
        <v>108846.3</v>
      </c>
      <c r="J24" s="217"/>
      <c r="K24" s="270">
        <v>125396.02</v>
      </c>
      <c r="L24" s="217"/>
      <c r="M24" s="271">
        <v>0.88416</v>
      </c>
      <c r="N24" s="217"/>
      <c r="O24" s="271">
        <v>0.97854</v>
      </c>
    </row>
    <row r="25" spans="1:15" s="132" customFormat="1" ht="12.75">
      <c r="A25" s="341" t="s">
        <v>479</v>
      </c>
      <c r="B25" s="341"/>
      <c r="C25" s="341"/>
      <c r="D25" s="269" t="s">
        <v>553</v>
      </c>
      <c r="E25" s="269" t="s">
        <v>577</v>
      </c>
      <c r="F25" s="157"/>
      <c r="G25" s="270">
        <v>121506.4</v>
      </c>
      <c r="H25" s="217"/>
      <c r="I25" s="270">
        <v>103887.98</v>
      </c>
      <c r="J25" s="217"/>
      <c r="K25" s="270">
        <v>119683.8</v>
      </c>
      <c r="L25" s="217"/>
      <c r="M25" s="271">
        <v>0.843884</v>
      </c>
      <c r="N25" s="217"/>
      <c r="O25" s="271">
        <v>0.933964</v>
      </c>
    </row>
    <row r="26" spans="1:15" s="132" customFormat="1" ht="12.75">
      <c r="A26" s="341" t="s">
        <v>479</v>
      </c>
      <c r="B26" s="341"/>
      <c r="C26" s="341"/>
      <c r="D26" s="269" t="s">
        <v>553</v>
      </c>
      <c r="E26" s="269" t="s">
        <v>578</v>
      </c>
      <c r="F26" s="157"/>
      <c r="G26" s="270">
        <v>251557.5</v>
      </c>
      <c r="H26" s="217"/>
      <c r="I26" s="270">
        <v>216515.67</v>
      </c>
      <c r="J26" s="217"/>
      <c r="K26" s="270">
        <v>247784.14</v>
      </c>
      <c r="L26" s="217"/>
      <c r="M26" s="271">
        <v>1.72869</v>
      </c>
      <c r="N26" s="217"/>
      <c r="O26" s="271">
        <v>1.933608</v>
      </c>
    </row>
    <row r="27" spans="1:15" s="132" customFormat="1" ht="12.75">
      <c r="A27" s="341" t="s">
        <v>479</v>
      </c>
      <c r="B27" s="341"/>
      <c r="C27" s="341"/>
      <c r="D27" s="269" t="s">
        <v>556</v>
      </c>
      <c r="E27" s="269" t="s">
        <v>578</v>
      </c>
      <c r="F27" s="157"/>
      <c r="G27" s="270">
        <v>67046</v>
      </c>
      <c r="H27" s="217"/>
      <c r="I27" s="270">
        <v>57659.56</v>
      </c>
      <c r="J27" s="217"/>
      <c r="K27" s="270">
        <v>66040.31</v>
      </c>
      <c r="L27" s="217"/>
      <c r="M27" s="271">
        <v>0.460737</v>
      </c>
      <c r="N27" s="217"/>
      <c r="O27" s="271">
        <v>0.515352</v>
      </c>
    </row>
    <row r="28" spans="1:15" s="132" customFormat="1" ht="12.75">
      <c r="A28" s="341" t="s">
        <v>479</v>
      </c>
      <c r="B28" s="341"/>
      <c r="C28" s="341"/>
      <c r="D28" s="269" t="s">
        <v>556</v>
      </c>
      <c r="E28" s="269" t="s">
        <v>579</v>
      </c>
      <c r="F28" s="157"/>
      <c r="G28" s="270">
        <v>54232</v>
      </c>
      <c r="H28" s="217"/>
      <c r="I28" s="270">
        <v>46223.73</v>
      </c>
      <c r="J28" s="217"/>
      <c r="K28" s="270">
        <v>53472.75</v>
      </c>
      <c r="L28" s="217"/>
      <c r="M28" s="271">
        <v>0.195608</v>
      </c>
      <c r="N28" s="217"/>
      <c r="O28" s="271">
        <v>0.41728</v>
      </c>
    </row>
    <row r="29" spans="1:15" s="132" customFormat="1" ht="12.75">
      <c r="A29" s="341" t="s">
        <v>479</v>
      </c>
      <c r="B29" s="341"/>
      <c r="C29" s="341"/>
      <c r="D29" s="269" t="s">
        <v>553</v>
      </c>
      <c r="E29" s="269" t="s">
        <v>579</v>
      </c>
      <c r="F29" s="157"/>
      <c r="G29" s="270">
        <v>255941</v>
      </c>
      <c r="H29" s="217"/>
      <c r="I29" s="270">
        <v>218952.83</v>
      </c>
      <c r="J29" s="217"/>
      <c r="K29" s="270">
        <v>252357.83</v>
      </c>
      <c r="L29" s="217"/>
      <c r="M29" s="271">
        <v>0.923147</v>
      </c>
      <c r="N29" s="217"/>
      <c r="O29" s="271">
        <v>1.969299</v>
      </c>
    </row>
    <row r="30" spans="1:15" s="132" customFormat="1" ht="12.75">
      <c r="A30" s="341" t="s">
        <v>479</v>
      </c>
      <c r="B30" s="341"/>
      <c r="C30" s="341"/>
      <c r="D30" s="269" t="s">
        <v>553</v>
      </c>
      <c r="E30" s="269" t="s">
        <v>580</v>
      </c>
      <c r="F30" s="157"/>
      <c r="G30" s="270">
        <v>105691.8</v>
      </c>
      <c r="H30" s="217"/>
      <c r="I30" s="270">
        <v>89145.15</v>
      </c>
      <c r="J30" s="217"/>
      <c r="K30" s="270">
        <v>103472.27</v>
      </c>
      <c r="L30" s="217"/>
      <c r="M30" s="271">
        <v>0.807364</v>
      </c>
      <c r="N30" s="217"/>
      <c r="O30" s="271">
        <v>0.807456</v>
      </c>
    </row>
    <row r="31" spans="1:15" s="132" customFormat="1" ht="12.75">
      <c r="A31" s="341" t="s">
        <v>479</v>
      </c>
      <c r="B31" s="341"/>
      <c r="C31" s="341"/>
      <c r="D31" s="269" t="s">
        <v>553</v>
      </c>
      <c r="E31" s="269" t="s">
        <v>581</v>
      </c>
      <c r="F31" s="157"/>
      <c r="G31" s="270">
        <v>261970.1</v>
      </c>
      <c r="H31" s="217"/>
      <c r="I31" s="270">
        <v>217172.08</v>
      </c>
      <c r="J31" s="217"/>
      <c r="K31" s="270">
        <v>256730.7</v>
      </c>
      <c r="L31" s="217"/>
      <c r="M31" s="271">
        <v>1.370773</v>
      </c>
      <c r="N31" s="217"/>
      <c r="O31" s="271">
        <v>2.003423</v>
      </c>
    </row>
    <row r="32" spans="1:15" s="132" customFormat="1" ht="12.75">
      <c r="A32" s="341" t="s">
        <v>479</v>
      </c>
      <c r="B32" s="341"/>
      <c r="C32" s="341"/>
      <c r="D32" s="269" t="s">
        <v>553</v>
      </c>
      <c r="E32" s="269" t="s">
        <v>582</v>
      </c>
      <c r="F32" s="157"/>
      <c r="G32" s="270">
        <v>265390.4</v>
      </c>
      <c r="H32" s="217"/>
      <c r="I32" s="270">
        <v>205736.17</v>
      </c>
      <c r="J32" s="217"/>
      <c r="K32" s="270">
        <v>259286.42</v>
      </c>
      <c r="L32" s="217"/>
      <c r="M32" s="271">
        <v>1.030719</v>
      </c>
      <c r="N32" s="217"/>
      <c r="O32" s="271">
        <v>2.023367</v>
      </c>
    </row>
    <row r="33" spans="1:15" s="132" customFormat="1" ht="12.75">
      <c r="A33" s="341" t="s">
        <v>479</v>
      </c>
      <c r="B33" s="341"/>
      <c r="C33" s="341"/>
      <c r="D33" s="269" t="s">
        <v>553</v>
      </c>
      <c r="E33" s="269" t="s">
        <v>583</v>
      </c>
      <c r="F33" s="157"/>
      <c r="G33" s="270">
        <v>38458.8</v>
      </c>
      <c r="H33" s="217"/>
      <c r="I33" s="270">
        <v>30299.18</v>
      </c>
      <c r="J33" s="217"/>
      <c r="K33" s="270">
        <v>36920.45</v>
      </c>
      <c r="L33" s="217"/>
      <c r="M33" s="271">
        <v>0.179578</v>
      </c>
      <c r="N33" s="217"/>
      <c r="O33" s="271">
        <v>0.288112</v>
      </c>
    </row>
    <row r="34" spans="1:15" s="132" customFormat="1" ht="12.75">
      <c r="A34" s="341" t="s">
        <v>479</v>
      </c>
      <c r="B34" s="341"/>
      <c r="C34" s="341"/>
      <c r="D34" s="269" t="s">
        <v>553</v>
      </c>
      <c r="E34" s="269" t="s">
        <v>584</v>
      </c>
      <c r="F34" s="157"/>
      <c r="G34" s="270">
        <v>123843</v>
      </c>
      <c r="H34" s="217"/>
      <c r="I34" s="270">
        <v>109394.45</v>
      </c>
      <c r="J34" s="217"/>
      <c r="K34" s="270">
        <v>117650.85</v>
      </c>
      <c r="L34" s="217"/>
      <c r="M34" s="271">
        <v>0.58645</v>
      </c>
      <c r="N34" s="217"/>
      <c r="O34" s="271">
        <v>0.9181</v>
      </c>
    </row>
    <row r="35" spans="1:15" s="132" customFormat="1" ht="12.75">
      <c r="A35" s="341" t="s">
        <v>479</v>
      </c>
      <c r="B35" s="341"/>
      <c r="C35" s="341"/>
      <c r="D35" s="269" t="s">
        <v>553</v>
      </c>
      <c r="E35" s="269" t="s">
        <v>617</v>
      </c>
      <c r="F35" s="157"/>
      <c r="G35" s="270">
        <v>117005</v>
      </c>
      <c r="H35" s="217"/>
      <c r="I35" s="270">
        <v>108751.3</v>
      </c>
      <c r="J35" s="217"/>
      <c r="K35" s="270">
        <v>108299.83</v>
      </c>
      <c r="L35" s="217"/>
      <c r="M35" s="271">
        <v>0.773562</v>
      </c>
      <c r="N35" s="217"/>
      <c r="O35" s="271">
        <v>0.845128</v>
      </c>
    </row>
    <row r="36" spans="1:16" s="211" customFormat="1" ht="23.25" customHeight="1">
      <c r="A36" s="342" t="s">
        <v>480</v>
      </c>
      <c r="B36" s="343"/>
      <c r="C36" s="343"/>
      <c r="D36" s="343"/>
      <c r="E36" s="344"/>
      <c r="F36" s="267">
        <v>680</v>
      </c>
      <c r="G36" s="267"/>
      <c r="H36" s="268">
        <v>691</v>
      </c>
      <c r="I36" s="267"/>
      <c r="J36" s="267">
        <v>702</v>
      </c>
      <c r="K36" s="267"/>
      <c r="L36" s="267">
        <v>713</v>
      </c>
      <c r="M36" s="267"/>
      <c r="N36" s="267">
        <v>724</v>
      </c>
      <c r="O36" s="267"/>
      <c r="P36" s="216"/>
    </row>
    <row r="37" spans="1:16" s="211" customFormat="1" ht="11.25">
      <c r="A37" s="345" t="s">
        <v>481</v>
      </c>
      <c r="B37" s="345"/>
      <c r="C37" s="345"/>
      <c r="D37" s="345"/>
      <c r="E37" s="345"/>
      <c r="F37" s="215">
        <v>681</v>
      </c>
      <c r="G37" s="215"/>
      <c r="H37" s="213">
        <v>692</v>
      </c>
      <c r="I37" s="215"/>
      <c r="J37" s="218">
        <v>703</v>
      </c>
      <c r="K37" s="215"/>
      <c r="L37" s="215">
        <v>714</v>
      </c>
      <c r="M37" s="215"/>
      <c r="N37" s="215">
        <v>725</v>
      </c>
      <c r="O37" s="215"/>
      <c r="P37" s="216"/>
    </row>
    <row r="38" spans="1:15" s="132" customFormat="1" ht="14.25" customHeight="1">
      <c r="A38" s="337" t="s">
        <v>482</v>
      </c>
      <c r="B38" s="338"/>
      <c r="C38" s="338"/>
      <c r="D38" s="338"/>
      <c r="E38" s="339"/>
      <c r="F38" s="215">
        <v>682</v>
      </c>
      <c r="G38" s="185">
        <f>SUM(G17:G37)</f>
        <v>2624369</v>
      </c>
      <c r="H38" s="157">
        <v>693</v>
      </c>
      <c r="I38" s="185">
        <f>SUM(I17:I37)</f>
        <v>2237448.8699999996</v>
      </c>
      <c r="J38" s="157">
        <v>704</v>
      </c>
      <c r="K38" s="185">
        <f>SUM(K17:K37)</f>
        <v>2575655.6200000006</v>
      </c>
      <c r="L38" s="157">
        <v>715</v>
      </c>
      <c r="M38" s="219">
        <f>SUM(M17:M37)</f>
        <v>14.811622999999997</v>
      </c>
      <c r="N38" s="157">
        <v>726</v>
      </c>
      <c r="O38" s="219">
        <f>SUM(O17:O37)</f>
        <v>20.099379</v>
      </c>
    </row>
    <row r="39" spans="1:15" s="184" customFormat="1" ht="11.25">
      <c r="A39" s="335" t="s">
        <v>483</v>
      </c>
      <c r="B39" s="335"/>
      <c r="C39" s="335"/>
      <c r="D39" s="335"/>
      <c r="E39" s="335"/>
      <c r="F39" s="215">
        <v>683</v>
      </c>
      <c r="G39" s="220"/>
      <c r="H39" s="221">
        <v>694</v>
      </c>
      <c r="I39" s="222"/>
      <c r="J39" s="179">
        <v>705</v>
      </c>
      <c r="K39" s="222"/>
      <c r="L39" s="223">
        <v>716</v>
      </c>
      <c r="M39" s="224"/>
      <c r="N39" s="225">
        <v>727</v>
      </c>
      <c r="O39" s="226"/>
    </row>
    <row r="40" spans="1:15" s="184" customFormat="1" ht="11.25">
      <c r="A40" s="340" t="s">
        <v>484</v>
      </c>
      <c r="B40" s="340"/>
      <c r="C40" s="340"/>
      <c r="D40" s="340"/>
      <c r="E40" s="340"/>
      <c r="F40" s="227">
        <v>684</v>
      </c>
      <c r="G40" s="220"/>
      <c r="H40" s="221">
        <v>695</v>
      </c>
      <c r="I40" s="222"/>
      <c r="J40" s="179">
        <v>706</v>
      </c>
      <c r="K40" s="222"/>
      <c r="L40" s="223">
        <v>717</v>
      </c>
      <c r="M40" s="224"/>
      <c r="N40" s="225">
        <v>728</v>
      </c>
      <c r="O40" s="226"/>
    </row>
    <row r="41" spans="1:15" s="184" customFormat="1" ht="11.25">
      <c r="A41" s="340" t="s">
        <v>485</v>
      </c>
      <c r="B41" s="340"/>
      <c r="C41" s="340"/>
      <c r="D41" s="340"/>
      <c r="E41" s="340"/>
      <c r="F41" s="227">
        <v>685</v>
      </c>
      <c r="G41" s="220"/>
      <c r="H41" s="221">
        <v>696</v>
      </c>
      <c r="I41" s="222"/>
      <c r="J41" s="179">
        <v>707</v>
      </c>
      <c r="K41" s="222"/>
      <c r="L41" s="223">
        <v>718</v>
      </c>
      <c r="M41" s="224"/>
      <c r="N41" s="225">
        <v>729</v>
      </c>
      <c r="O41" s="226"/>
    </row>
    <row r="42" spans="1:15" s="184" customFormat="1" ht="11.25">
      <c r="A42" s="340" t="s">
        <v>486</v>
      </c>
      <c r="B42" s="340"/>
      <c r="C42" s="340"/>
      <c r="D42" s="340"/>
      <c r="E42" s="340"/>
      <c r="F42" s="227">
        <v>686</v>
      </c>
      <c r="G42" s="227"/>
      <c r="H42" s="221">
        <v>697</v>
      </c>
      <c r="I42" s="227"/>
      <c r="J42" s="221">
        <v>708</v>
      </c>
      <c r="K42" s="227"/>
      <c r="L42" s="191">
        <v>719</v>
      </c>
      <c r="M42" s="227"/>
      <c r="N42" s="221">
        <v>730</v>
      </c>
      <c r="O42" s="227"/>
    </row>
    <row r="43" spans="1:15" s="184" customFormat="1" ht="11.25">
      <c r="A43" s="340" t="s">
        <v>487</v>
      </c>
      <c r="B43" s="340"/>
      <c r="C43" s="340"/>
      <c r="D43" s="340"/>
      <c r="E43" s="340"/>
      <c r="F43" s="227">
        <v>687</v>
      </c>
      <c r="G43" s="195"/>
      <c r="H43" s="221">
        <v>698</v>
      </c>
      <c r="I43" s="193"/>
      <c r="J43" s="179">
        <v>709</v>
      </c>
      <c r="K43" s="193"/>
      <c r="L43" s="223">
        <v>720</v>
      </c>
      <c r="M43" s="224"/>
      <c r="N43" s="225">
        <v>731</v>
      </c>
      <c r="O43" s="228"/>
    </row>
    <row r="44" spans="1:15" s="184" customFormat="1" ht="11.25">
      <c r="A44" s="335" t="s">
        <v>488</v>
      </c>
      <c r="B44" s="335"/>
      <c r="C44" s="335"/>
      <c r="D44" s="335"/>
      <c r="E44" s="335"/>
      <c r="F44" s="227">
        <v>688</v>
      </c>
      <c r="G44" s="195">
        <f>G38</f>
        <v>2624369</v>
      </c>
      <c r="H44" s="221">
        <v>699</v>
      </c>
      <c r="I44" s="193">
        <f>I38</f>
        <v>2237448.8699999996</v>
      </c>
      <c r="J44" s="179">
        <v>710</v>
      </c>
      <c r="K44" s="193">
        <f>K38</f>
        <v>2575655.6200000006</v>
      </c>
      <c r="L44" s="223">
        <v>721</v>
      </c>
      <c r="M44" s="224"/>
      <c r="N44" s="225">
        <v>732</v>
      </c>
      <c r="O44" s="202">
        <f>O38</f>
        <v>20.099379</v>
      </c>
    </row>
    <row r="45" spans="1:15" s="132" customFormat="1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1:16" ht="12.75">
      <c r="A46" s="229" t="s">
        <v>468</v>
      </c>
      <c r="B46" s="229"/>
      <c r="C46" s="229"/>
      <c r="D46" s="205"/>
      <c r="E46" s="205"/>
      <c r="J46" s="206" t="s">
        <v>222</v>
      </c>
      <c r="L46" s="336" t="s">
        <v>469</v>
      </c>
      <c r="M46" s="336"/>
      <c r="N46" s="336"/>
      <c r="O46" s="336"/>
      <c r="P46" s="211"/>
    </row>
    <row r="47" spans="1:16" ht="12.75">
      <c r="A47" s="229" t="s">
        <v>514</v>
      </c>
      <c r="B47" s="229"/>
      <c r="C47" s="229"/>
      <c r="D47" s="205" t="s">
        <v>470</v>
      </c>
      <c r="K47" s="205"/>
      <c r="L47" s="336" t="s">
        <v>587</v>
      </c>
      <c r="M47" s="336"/>
      <c r="N47" s="336"/>
      <c r="O47" s="336"/>
      <c r="P47" s="211"/>
    </row>
    <row r="48" spans="10:16" ht="12.75">
      <c r="J48" s="208"/>
      <c r="K48" s="126"/>
      <c r="L48" s="122"/>
      <c r="M48" s="230"/>
      <c r="N48" s="230"/>
      <c r="P48" s="231"/>
    </row>
    <row r="49" spans="1:16" ht="12.75">
      <c r="A49" s="209"/>
      <c r="B49" s="210" t="s">
        <v>489</v>
      </c>
      <c r="C49" s="209"/>
      <c r="D49" s="122"/>
      <c r="E49" s="125"/>
      <c r="F49" s="122"/>
      <c r="G49" s="126"/>
      <c r="H49" s="122"/>
      <c r="I49" s="122"/>
      <c r="J49" s="122"/>
      <c r="K49" s="126"/>
      <c r="L49" s="122"/>
      <c r="M49" s="230"/>
      <c r="N49" s="230"/>
      <c r="O49" s="207"/>
      <c r="P49" s="211"/>
    </row>
    <row r="50" spans="2:14" ht="12.75">
      <c r="B50" s="210" t="s">
        <v>472</v>
      </c>
      <c r="M50" s="230"/>
      <c r="N50" s="230"/>
    </row>
    <row r="51" ht="12.75">
      <c r="B51" s="210" t="s">
        <v>490</v>
      </c>
    </row>
  </sheetData>
  <sheetProtection/>
  <mergeCells count="47">
    <mergeCell ref="A32:C32"/>
    <mergeCell ref="A33:C33"/>
    <mergeCell ref="N10:N14"/>
    <mergeCell ref="O10:O13"/>
    <mergeCell ref="A10:E10"/>
    <mergeCell ref="F10:F14"/>
    <mergeCell ref="J10:J14"/>
    <mergeCell ref="K10:K13"/>
    <mergeCell ref="L10:L14"/>
    <mergeCell ref="M10:M13"/>
    <mergeCell ref="I10:I13"/>
    <mergeCell ref="H10:H14"/>
    <mergeCell ref="A15:E15"/>
    <mergeCell ref="A16:E16"/>
    <mergeCell ref="A17:C17"/>
    <mergeCell ref="G10:G13"/>
    <mergeCell ref="A11:C13"/>
    <mergeCell ref="D11:D13"/>
    <mergeCell ref="E11:E13"/>
    <mergeCell ref="A14:E14"/>
    <mergeCell ref="A18:C18"/>
    <mergeCell ref="A19:C19"/>
    <mergeCell ref="A42:E42"/>
    <mergeCell ref="A20:C20"/>
    <mergeCell ref="A21:C21"/>
    <mergeCell ref="A34:C34"/>
    <mergeCell ref="A35:C35"/>
    <mergeCell ref="A23:C23"/>
    <mergeCell ref="A28:C28"/>
    <mergeCell ref="A29:C29"/>
    <mergeCell ref="A22:C22"/>
    <mergeCell ref="A43:E43"/>
    <mergeCell ref="A36:E36"/>
    <mergeCell ref="A37:E37"/>
    <mergeCell ref="A27:C27"/>
    <mergeCell ref="A24:C24"/>
    <mergeCell ref="A25:C25"/>
    <mergeCell ref="A26:C26"/>
    <mergeCell ref="A30:C30"/>
    <mergeCell ref="A31:C31"/>
    <mergeCell ref="A44:E44"/>
    <mergeCell ref="L46:O46"/>
    <mergeCell ref="L47:O47"/>
    <mergeCell ref="A38:E38"/>
    <mergeCell ref="A39:E39"/>
    <mergeCell ref="A40:E40"/>
    <mergeCell ref="A41:E4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2020-07-28T12:45:54Z</cp:lastPrinted>
  <dcterms:created xsi:type="dcterms:W3CDTF">2008-07-04T06:50:58Z</dcterms:created>
  <dcterms:modified xsi:type="dcterms:W3CDTF">2020-07-28T12:46:07Z</dcterms:modified>
  <cp:category/>
  <cp:version/>
  <cp:contentType/>
  <cp:contentStatus/>
</cp:coreProperties>
</file>