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8475" windowHeight="6660"/>
  </bookViews>
  <sheets>
    <sheet name="bs" sheetId="6" r:id="rId1"/>
    <sheet name="bu1" sheetId="7" r:id="rId2"/>
    <sheet name="bu2" sheetId="5" r:id="rId3"/>
    <sheet name="nov" sheetId="4" r:id="rId4"/>
    <sheet name="aneks" sheetId="3" r:id="rId5"/>
    <sheet name="kapital " sheetId="8" r:id="rId6"/>
    <sheet name="vodni" sheetId="9" r:id="rId7"/>
    <sheet name="zaključni list " sheetId="10" r:id="rId8"/>
  </sheets>
  <calcPr calcId="144525"/>
</workbook>
</file>

<file path=xl/calcChain.xml><?xml version="1.0" encoding="utf-8"?>
<calcChain xmlns="http://schemas.openxmlformats.org/spreadsheetml/2006/main">
  <c r="L33" i="8" l="1"/>
  <c r="N33" i="8" s="1"/>
  <c r="L35" i="8"/>
  <c r="N35" i="8" s="1"/>
  <c r="L28" i="8"/>
  <c r="N28" i="8" s="1"/>
  <c r="K108" i="6"/>
  <c r="I18" i="4"/>
  <c r="I49" i="7"/>
  <c r="J65" i="7"/>
  <c r="J23" i="7"/>
  <c r="J18" i="7"/>
  <c r="J36" i="7"/>
  <c r="J49" i="7"/>
  <c r="J56" i="7"/>
  <c r="J90" i="7"/>
  <c r="J100" i="7"/>
  <c r="I23" i="7"/>
  <c r="I56" i="7"/>
  <c r="I90" i="7"/>
  <c r="I100" i="7"/>
  <c r="I65" i="7"/>
  <c r="I87" i="7" s="1"/>
  <c r="I36" i="7"/>
  <c r="L22" i="8"/>
  <c r="I31" i="4"/>
  <c r="J50" i="3"/>
  <c r="I50" i="3"/>
  <c r="J18" i="8"/>
  <c r="J26" i="8"/>
  <c r="J29" i="8" s="1"/>
  <c r="J37" i="8" s="1"/>
  <c r="K18" i="8"/>
  <c r="K26" i="8"/>
  <c r="K29" i="8" s="1"/>
  <c r="K37" i="8" s="1"/>
  <c r="L15" i="8"/>
  <c r="N22" i="8"/>
  <c r="H18" i="8"/>
  <c r="H26" i="8" s="1"/>
  <c r="H29" i="8" s="1"/>
  <c r="H37" i="8" s="1"/>
  <c r="I18" i="8"/>
  <c r="I26" i="8" s="1"/>
  <c r="I29" i="8" s="1"/>
  <c r="I37" i="8" s="1"/>
  <c r="M18" i="8"/>
  <c r="M26" i="8" s="1"/>
  <c r="M29" i="8" s="1"/>
  <c r="M37" i="8" s="1"/>
  <c r="G18" i="8"/>
  <c r="G26" i="8" s="1"/>
  <c r="G29" i="8" s="1"/>
  <c r="G37" i="8" s="1"/>
  <c r="J60" i="3"/>
  <c r="I60" i="3"/>
  <c r="J40" i="7"/>
  <c r="J33" i="7" s="1"/>
  <c r="J125" i="7" s="1"/>
  <c r="J76" i="7"/>
  <c r="J87" i="7" s="1"/>
  <c r="J88" i="7"/>
  <c r="I76" i="7"/>
  <c r="J31" i="3"/>
  <c r="I31" i="3"/>
  <c r="J18" i="4"/>
  <c r="J31" i="4"/>
  <c r="J22" i="4"/>
  <c r="J38" i="4"/>
  <c r="J44" i="4" s="1"/>
  <c r="J51" i="4"/>
  <c r="I38" i="4"/>
  <c r="J46" i="4"/>
  <c r="I46" i="4"/>
  <c r="I51" i="4"/>
  <c r="I59" i="4" s="1"/>
  <c r="I22" i="4"/>
  <c r="I29" i="4" s="1"/>
  <c r="K20" i="6"/>
  <c r="K21" i="6"/>
  <c r="K22" i="6"/>
  <c r="K23" i="6"/>
  <c r="K24" i="6"/>
  <c r="K26" i="6"/>
  <c r="K27" i="6"/>
  <c r="K28" i="6"/>
  <c r="K29" i="6"/>
  <c r="K30" i="6"/>
  <c r="K31" i="6"/>
  <c r="K33" i="6"/>
  <c r="K34" i="6"/>
  <c r="K35" i="6"/>
  <c r="K36" i="6"/>
  <c r="K37" i="6"/>
  <c r="K39" i="6"/>
  <c r="K40" i="6"/>
  <c r="K41" i="6"/>
  <c r="K42" i="6"/>
  <c r="K43" i="6"/>
  <c r="K44" i="6"/>
  <c r="K45" i="6"/>
  <c r="K46" i="6"/>
  <c r="K47" i="6"/>
  <c r="K50" i="6"/>
  <c r="K51" i="6"/>
  <c r="K52" i="6"/>
  <c r="K53" i="6"/>
  <c r="K54" i="6"/>
  <c r="K55" i="6"/>
  <c r="K58" i="6"/>
  <c r="K59" i="6"/>
  <c r="K60" i="6"/>
  <c r="K61" i="6"/>
  <c r="K62" i="6"/>
  <c r="K63" i="6"/>
  <c r="K65" i="6"/>
  <c r="K66" i="6"/>
  <c r="K67" i="6"/>
  <c r="K68" i="6"/>
  <c r="K69" i="6"/>
  <c r="K70" i="6"/>
  <c r="K71" i="6"/>
  <c r="K72" i="6"/>
  <c r="K74" i="6"/>
  <c r="K75" i="6"/>
  <c r="K76" i="6"/>
  <c r="K77" i="6"/>
  <c r="K78" i="6"/>
  <c r="K80" i="6"/>
  <c r="K82" i="6"/>
  <c r="J38" i="6"/>
  <c r="J73" i="6"/>
  <c r="L73" i="6"/>
  <c r="I73" i="6"/>
  <c r="K73" i="6" s="1"/>
  <c r="J64" i="6"/>
  <c r="L64" i="6"/>
  <c r="I64" i="6"/>
  <c r="J57" i="6"/>
  <c r="J56" i="6" s="1"/>
  <c r="L57" i="6"/>
  <c r="I57" i="6"/>
  <c r="K57" i="6" s="1"/>
  <c r="J49" i="6"/>
  <c r="L49" i="6"/>
  <c r="I49" i="6"/>
  <c r="K49" i="6" s="1"/>
  <c r="L38" i="6"/>
  <c r="I38" i="6"/>
  <c r="K38" i="6" s="1"/>
  <c r="J32" i="6"/>
  <c r="L32" i="6"/>
  <c r="I32" i="6"/>
  <c r="K32" i="6" s="1"/>
  <c r="J25" i="6"/>
  <c r="L25" i="6"/>
  <c r="I25" i="6"/>
  <c r="K25" i="6" s="1"/>
  <c r="J19" i="6"/>
  <c r="J18" i="6" s="1"/>
  <c r="L19" i="6"/>
  <c r="I19" i="6"/>
  <c r="K19" i="6"/>
  <c r="K91" i="6"/>
  <c r="K92" i="6"/>
  <c r="K93" i="6"/>
  <c r="K94" i="6"/>
  <c r="K95" i="6"/>
  <c r="K96" i="6"/>
  <c r="K97" i="6"/>
  <c r="K98" i="6"/>
  <c r="K100" i="6"/>
  <c r="K101" i="6"/>
  <c r="K102" i="6"/>
  <c r="K103" i="6"/>
  <c r="K104" i="6"/>
  <c r="K105" i="6"/>
  <c r="K107" i="6"/>
  <c r="K109" i="6"/>
  <c r="K110" i="6"/>
  <c r="K112" i="6"/>
  <c r="K113" i="6"/>
  <c r="K115" i="6"/>
  <c r="K116" i="6"/>
  <c r="K117" i="6"/>
  <c r="K118" i="6"/>
  <c r="K119" i="6"/>
  <c r="K120" i="6"/>
  <c r="K121" i="6"/>
  <c r="K122" i="6"/>
  <c r="K125" i="6"/>
  <c r="K126" i="6"/>
  <c r="K127" i="6"/>
  <c r="K128" i="6"/>
  <c r="K129" i="6"/>
  <c r="K130" i="6"/>
  <c r="K131" i="6"/>
  <c r="K134" i="6"/>
  <c r="K135" i="6"/>
  <c r="K136" i="6"/>
  <c r="K137" i="6"/>
  <c r="K139" i="6"/>
  <c r="K140" i="6"/>
  <c r="K141" i="6"/>
  <c r="K142" i="6"/>
  <c r="K143" i="6"/>
  <c r="K144" i="6"/>
  <c r="K145" i="6"/>
  <c r="K146" i="6"/>
  <c r="K147" i="6"/>
  <c r="K148" i="6"/>
  <c r="I138" i="6"/>
  <c r="K149" i="6"/>
  <c r="K150" i="6"/>
  <c r="K151" i="6"/>
  <c r="K153" i="6"/>
  <c r="J133" i="6"/>
  <c r="L133" i="6"/>
  <c r="L138" i="6"/>
  <c r="L132" i="6" s="1"/>
  <c r="I133" i="6"/>
  <c r="I132" i="6" s="1"/>
  <c r="J138" i="6"/>
  <c r="J132" i="6" s="1"/>
  <c r="J123" i="6" s="1"/>
  <c r="J124" i="6"/>
  <c r="L124" i="6"/>
  <c r="L123" i="6" s="1"/>
  <c r="I124" i="6"/>
  <c r="I123" i="6" s="1"/>
  <c r="K123" i="6" s="1"/>
  <c r="K124" i="6"/>
  <c r="J114" i="6"/>
  <c r="L114" i="6"/>
  <c r="I114" i="6"/>
  <c r="K114" i="6"/>
  <c r="J111" i="6"/>
  <c r="L111" i="6"/>
  <c r="I111" i="6"/>
  <c r="K111" i="6"/>
  <c r="J106" i="6"/>
  <c r="L106" i="6"/>
  <c r="I106" i="6"/>
  <c r="J99" i="6"/>
  <c r="L99" i="6"/>
  <c r="I99" i="6"/>
  <c r="K99" i="6"/>
  <c r="L90" i="6"/>
  <c r="J90" i="6"/>
  <c r="J89" i="6" s="1"/>
  <c r="J152" i="6" s="1"/>
  <c r="J154" i="6" s="1"/>
  <c r="I90" i="6"/>
  <c r="I89" i="6" s="1"/>
  <c r="I40" i="7"/>
  <c r="I19" i="7"/>
  <c r="I18" i="7" s="1"/>
  <c r="G38" i="9"/>
  <c r="G45" i="9" s="1"/>
  <c r="J59" i="4"/>
  <c r="L18" i="6"/>
  <c r="L89" i="6"/>
  <c r="L152" i="6" s="1"/>
  <c r="L154" i="6" s="1"/>
  <c r="I60" i="4"/>
  <c r="L18" i="8"/>
  <c r="L26" i="8" s="1"/>
  <c r="L29" i="8" s="1"/>
  <c r="L37" i="8" s="1"/>
  <c r="N15" i="8"/>
  <c r="N18" i="8"/>
  <c r="I18" i="6"/>
  <c r="I33" i="7"/>
  <c r="J111" i="7"/>
  <c r="J124" i="7"/>
  <c r="I111" i="7"/>
  <c r="I125" i="7"/>
  <c r="K138" i="6"/>
  <c r="I56" i="6"/>
  <c r="I48" i="6" s="1"/>
  <c r="I79" i="6" s="1"/>
  <c r="I81" i="6" s="1"/>
  <c r="I83" i="6" s="1"/>
  <c r="L56" i="6"/>
  <c r="L48" i="6"/>
  <c r="L79" i="6" s="1"/>
  <c r="L81" i="6" s="1"/>
  <c r="L83" i="6" s="1"/>
  <c r="K106" i="6"/>
  <c r="J28" i="4"/>
  <c r="K64" i="6"/>
  <c r="N26" i="8"/>
  <c r="N29" i="8" s="1"/>
  <c r="N37" i="8" s="1"/>
  <c r="I61" i="4"/>
  <c r="I43" i="4" l="1"/>
  <c r="I62" i="4"/>
  <c r="I67" i="4" s="1"/>
  <c r="J61" i="4"/>
  <c r="J60" i="4"/>
  <c r="I124" i="7"/>
  <c r="I46" i="7"/>
  <c r="I62" i="7" s="1"/>
  <c r="I115" i="7" s="1"/>
  <c r="I122" i="7" s="1"/>
  <c r="K89" i="6"/>
  <c r="I152" i="6"/>
  <c r="K18" i="6"/>
  <c r="J48" i="6"/>
  <c r="J79" i="6" s="1"/>
  <c r="J81" i="6" s="1"/>
  <c r="J83" i="6" s="1"/>
  <c r="K56" i="6"/>
  <c r="K48" i="6" s="1"/>
  <c r="J46" i="7"/>
  <c r="J62" i="7" s="1"/>
  <c r="J115" i="7" s="1"/>
  <c r="J122" i="7" s="1"/>
  <c r="K90" i="6"/>
  <c r="K133" i="6"/>
  <c r="K132" i="6" s="1"/>
  <c r="J63" i="4" l="1"/>
  <c r="J67" i="4" s="1"/>
  <c r="I127" i="7"/>
  <c r="I20" i="5"/>
  <c r="I38" i="5" s="1"/>
  <c r="J20" i="5"/>
  <c r="J38" i="5" s="1"/>
  <c r="J127" i="7"/>
  <c r="K79" i="6"/>
  <c r="K81" i="6" s="1"/>
  <c r="K83" i="6" s="1"/>
  <c r="I154" i="6"/>
  <c r="K154" i="6" s="1"/>
  <c r="K152" i="6"/>
</calcChain>
</file>

<file path=xl/sharedStrings.xml><?xml version="1.0" encoding="utf-8"?>
<sst xmlns="http://schemas.openxmlformats.org/spreadsheetml/2006/main" count="949" uniqueCount="771">
  <si>
    <t xml:space="preserve">  Dobici po osnovu prodaje nekretnina, postrojenja i opreme</t>
  </si>
  <si>
    <t xml:space="preserve">  Prihodi po osnovu ugovorene zaštite od rizika</t>
  </si>
  <si>
    <t>TROŠKOVI MATERIJALA</t>
  </si>
  <si>
    <t xml:space="preserve">    Od toga: troškovi goriva i energije</t>
  </si>
  <si>
    <t>TROŠKOVI ZARADA, NAKNADA ZARADA I OSTALIH LIČNIH RASHODA</t>
  </si>
  <si>
    <t xml:space="preserve">  Troškovi zaposlenih na službenom putu</t>
  </si>
  <si>
    <t>dio 525</t>
  </si>
  <si>
    <t xml:space="preserve">  Od toga: dnevnice</t>
  </si>
  <si>
    <t>TROŠKOVI PROIZVODNIH USLUGA (637 + 638 + 639 + 640 + 641 + 642 + 643 + 644)</t>
  </si>
  <si>
    <t xml:space="preserve">  a) Troškovi usluga na izradi učinaka</t>
  </si>
  <si>
    <t xml:space="preserve">  b) Troškovi transportnih usluga</t>
  </si>
  <si>
    <t>dio 532</t>
  </si>
  <si>
    <t xml:space="preserve">  v) Troškovi za usluge tekućeg održavanja osnovnih sredstava</t>
  </si>
  <si>
    <t xml:space="preserve">  g) Troškovi za usluge investicionog održavanja osnovnih sredstava</t>
  </si>
  <si>
    <t xml:space="preserve">  d) Troškovi zakupa</t>
  </si>
  <si>
    <t>534 + 535</t>
  </si>
  <si>
    <t xml:space="preserve">  đ) Troškovi sajmova, reklame i propagande</t>
  </si>
  <si>
    <t>536 + 537</t>
  </si>
  <si>
    <t xml:space="preserve">  e) Troškovi istraživanja i razvoja koji se ne kapitalizuju</t>
  </si>
  <si>
    <t xml:space="preserve">  ž) Troškovi ostalih usluga</t>
  </si>
  <si>
    <t>dio 539</t>
  </si>
  <si>
    <t xml:space="preserve">    Od toga: bruto iznosi naknada po ugovorima sa fizičkim licima van radnog odnosa</t>
  </si>
  <si>
    <t>NEMATERIJALNI TROŠKOVI (647 + 649 + 650 + 651 + 652 + 653 + 654 + 655)</t>
  </si>
  <si>
    <t xml:space="preserve">  Troškovi neproizvodnih usluga</t>
  </si>
  <si>
    <t>dio 550</t>
  </si>
  <si>
    <t xml:space="preserve">  Troškovi reprezentacije</t>
  </si>
  <si>
    <t xml:space="preserve">  Troškovi premije osiguranja</t>
  </si>
  <si>
    <t xml:space="preserve">  Troškovi platnog prometa</t>
  </si>
  <si>
    <t xml:space="preserve">  Troškovi članarina</t>
  </si>
  <si>
    <t>dio 555</t>
  </si>
  <si>
    <t>za period od 01.01. do 31.12.2018. godine</t>
  </si>
  <si>
    <t>na dan 31.12.2018. godine</t>
  </si>
  <si>
    <t>31.12.2018. godine</t>
  </si>
  <si>
    <t>31.12.2018 godine</t>
  </si>
  <si>
    <t>Ponovo iskazano stanje na dan 01.01.2018. god. (912 ± 913 ± 914)</t>
  </si>
  <si>
    <t>Stanje na dan 31,12,2018 god. (915 ± 916 ± 917 ± 918 ± 919 ± 920 - 921 + 922)</t>
  </si>
  <si>
    <t>Stanje na dan 31.12.2017. god. / 01.01.2018. god. (904 ± 905 ± 906 ± 907 ± 908 ± 909 - 910 + 911)</t>
  </si>
  <si>
    <t>Stanje na dan 01.01.2017. god.</t>
  </si>
  <si>
    <r>
      <t xml:space="preserve">За период:  од  </t>
    </r>
    <r>
      <rPr>
        <b/>
        <u/>
        <sz val="10"/>
        <rFont val="YUTimes"/>
        <family val="2"/>
      </rPr>
      <t xml:space="preserve"> 01. 01.2018 .</t>
    </r>
    <r>
      <rPr>
        <b/>
        <sz val="10"/>
        <rFont val="YUTimes"/>
        <family val="2"/>
      </rPr>
      <t xml:space="preserve">    до  </t>
    </r>
    <r>
      <rPr>
        <b/>
        <u/>
        <sz val="10"/>
        <rFont val="YUTimes"/>
        <family val="2"/>
      </rPr>
      <t>31.12.2018</t>
    </r>
    <r>
      <rPr>
        <b/>
        <sz val="10"/>
        <rFont val="YUTimes"/>
        <family val="2"/>
      </rPr>
      <t>године</t>
    </r>
  </si>
  <si>
    <r>
      <t xml:space="preserve">Dana, </t>
    </r>
    <r>
      <rPr>
        <b/>
        <u/>
        <sz val="10"/>
        <rFont val="Times-C"/>
        <family val="2"/>
      </rPr>
      <t xml:space="preserve"> 31.12.2018</t>
    </r>
    <r>
      <rPr>
        <b/>
        <sz val="10"/>
        <rFont val="Times-C"/>
        <family val="2"/>
      </rPr>
      <t xml:space="preserve"> </t>
    </r>
    <r>
      <rPr>
        <sz val="10"/>
        <rFont val="Times-C"/>
        <family val="2"/>
      </rPr>
      <t>godine</t>
    </r>
  </si>
  <si>
    <t xml:space="preserve">  Troškovi poreza na proizvode, carine, boravišne takse, porez na igre na sreću i sl.</t>
  </si>
  <si>
    <t xml:space="preserve">  Troškovi poreza na proizvodnju: na imovinu, na zemljište, za korišćenje voda i šuma, za protivpožarnu zaštitu i sl.</t>
  </si>
  <si>
    <t xml:space="preserve">  Ostali nematerijalni troškovi</t>
  </si>
  <si>
    <t>OBAVEZE I POTRAŽIVANJA</t>
  </si>
  <si>
    <t>47, osim 479</t>
  </si>
  <si>
    <t xml:space="preserve">  Obračunati (fakturisani) porez na dodatu vrijednost (kumulativan promet konta)</t>
  </si>
  <si>
    <t>27, osim 279</t>
  </si>
  <si>
    <t xml:space="preserve">  Ulazni porez na dodatu vrijednost (kumulativan promet konta)</t>
  </si>
  <si>
    <t xml:space="preserve">  Obaveze za PDV po osnovu razlike između obračunatog i akontacionog PDV-a (saldo konta)</t>
  </si>
  <si>
    <t xml:space="preserve">  Potraživanja po osnovu razlike između akontacionog i obračunatog PDV-a (saldo konta)</t>
  </si>
  <si>
    <t xml:space="preserve">  PDV plaćen pri uvozu (kumulativan promet konta)</t>
  </si>
  <si>
    <t xml:space="preserve">  Obaveze za PDV plaćen pri uvozu (kumulativan promet konta)</t>
  </si>
  <si>
    <t xml:space="preserve">  Obaveze za akcize (kumulativan promet konta)</t>
  </si>
  <si>
    <t xml:space="preserve">  Prihodi ostvareni na bazi podugovaranja</t>
  </si>
  <si>
    <t xml:space="preserve">  Plaćanja podugovaračima za rad, isporučene proizvode i usluge</t>
  </si>
  <si>
    <t xml:space="preserve">  Ukupan broj odrađenih časova rada (efektivni časovi rada bez bolovanja, godišnjih odmora, državnih praznika i sl.)</t>
  </si>
  <si>
    <t>Vrsta promjene u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</si>
  <si>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</si>
  <si>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</si>
  <si>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</si>
  <si>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</si>
  <si>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</si>
  <si>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</si>
  <si>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 xml:space="preserve">Ostale rezerve (emisiona premija, zakonske i statutarne rezerve, zaštita gotovinskih tokova) </t>
  </si>
  <si>
    <t>Akumulisani neraspoređeni dobitak / nepokriveni gubitak</t>
  </si>
  <si>
    <t>Ukupno</t>
  </si>
  <si>
    <t xml:space="preserve">    Efekti promjena u računovodstvenim politikama </t>
  </si>
  <si>
    <t xml:space="preserve">    Efekti ispravke grešaka</t>
  </si>
  <si>
    <t xml:space="preserve">    Efekti revalorizacije materijalnih i nematerijalnih sredstava</t>
  </si>
  <si>
    <t xml:space="preserve">    Nerealizovani dobici/gubici po osnovu finansijskih sredstava raspoloživih za prodaju</t>
  </si>
  <si>
    <t xml:space="preserve">    Kursne razlike nastale po osnovu preračuna finansijskih izvještaja u drugu funkcionalnu valutu</t>
  </si>
  <si>
    <t xml:space="preserve">    Neto dobitak/gubitak perioda iskazan u bilansu uspjeha</t>
  </si>
  <si>
    <t xml:space="preserve">    Neto dobici/gubici perioda priznati direktno u kapitalu</t>
  </si>
  <si>
    <t xml:space="preserve">    Objavljene dividende i drugi vidovi raspodjele dobitka i pokriće gubitka</t>
  </si>
  <si>
    <t xml:space="preserve">    Emisija akcijskog kapitala i drugi vidovi povećanja ili smanjenje osnovnog kapitala</t>
  </si>
  <si>
    <t xml:space="preserve">    Efekti promjena u računovodstvenim politikama</t>
  </si>
  <si>
    <t xml:space="preserve">                             Р Е П У Б Л И К А   С Р П С К А</t>
  </si>
  <si>
    <t>МИНИСТАРСТВО ПОЉОПРИВРЕДЕ, ШУМАРСТВА И ВОДОПРИВРЕДЕ</t>
  </si>
  <si>
    <t>Obrazac ПВН-3</t>
  </si>
  <si>
    <t xml:space="preserve">             РЕПУБЛИЧКА ДИРЕКЦИЈА ЗА ВОДЕ</t>
  </si>
  <si>
    <t>ОБВЕЗНИК</t>
  </si>
  <si>
    <r>
      <t xml:space="preserve">Матични број:1935231                  Назив:        </t>
    </r>
    <r>
      <rPr>
        <b/>
        <u/>
        <sz val="10"/>
        <rFont val="YUTimes"/>
        <family val="2"/>
      </rPr>
      <t xml:space="preserve">  </t>
    </r>
  </si>
  <si>
    <t>DUF INVEST NOVA AD</t>
  </si>
  <si>
    <r>
      <t xml:space="preserve">Порески број:  </t>
    </r>
    <r>
      <rPr>
        <b/>
        <u/>
        <sz val="10"/>
        <rFont val="YUTimes"/>
        <family val="2"/>
      </rPr>
      <t xml:space="preserve">  4400381240005</t>
    </r>
  </si>
  <si>
    <t xml:space="preserve">     </t>
  </si>
  <si>
    <r>
      <t>Сједиште</t>
    </r>
    <r>
      <rPr>
        <b/>
        <u/>
        <sz val="10"/>
        <rFont val="YUTimes"/>
        <charset val="204"/>
      </rPr>
      <t xml:space="preserve">:     005               BIJELJINA                                       </t>
    </r>
  </si>
  <si>
    <t>BIJELJINA</t>
  </si>
  <si>
    <t xml:space="preserve">               Шифра општине      Назив општине          Шифра нас.мјеста          Назив насељеног мјеста</t>
  </si>
  <si>
    <t xml:space="preserve">                                                                Остали подаци за радње:</t>
  </si>
  <si>
    <t>Адреса: GAVRILA PRINCIPA 11</t>
  </si>
  <si>
    <r>
      <t>ПТТ -76320 Мјесто: BIJELJINA</t>
    </r>
    <r>
      <rPr>
        <b/>
        <u/>
        <sz val="10"/>
        <rFont val="YUTimes"/>
        <family val="2"/>
      </rPr>
      <t xml:space="preserve"> </t>
    </r>
    <r>
      <rPr>
        <b/>
        <sz val="10"/>
        <rFont val="YUTimes"/>
        <family val="2"/>
      </rPr>
      <t xml:space="preserve">   Врста радње: </t>
    </r>
    <r>
      <rPr>
        <b/>
        <u/>
        <sz val="10"/>
        <rFont val="YUTimes"/>
        <family val="2"/>
      </rPr>
      <t>66.30   upravljanje investicionim fondovima</t>
    </r>
  </si>
  <si>
    <t>Ponovo iskazano stanje na dan 01.01.2016. god. (901 ± 902 ± 903)</t>
  </si>
  <si>
    <t xml:space="preserve">                                         Шифра        Назив радње    </t>
  </si>
  <si>
    <r>
      <t>Улица и број:</t>
    </r>
    <r>
      <rPr>
        <b/>
        <u/>
        <sz val="10"/>
        <rFont val="YUTimes"/>
        <family val="2"/>
      </rPr>
      <t xml:space="preserve">  GAVRILA PRINCIPA 11</t>
    </r>
  </si>
  <si>
    <r>
      <t xml:space="preserve">ЈМБГ власника </t>
    </r>
    <r>
      <rPr>
        <b/>
        <u/>
        <sz val="10"/>
        <rFont val="YUTimes"/>
        <family val="2"/>
      </rPr>
      <t xml:space="preserve">                                       .</t>
    </r>
  </si>
  <si>
    <t>Телефон/фах  055/ 280-131</t>
  </si>
  <si>
    <r>
      <t xml:space="preserve">Презиме и име власника </t>
    </r>
    <r>
      <rPr>
        <b/>
        <u/>
        <sz val="10"/>
        <rFont val="YUTimes"/>
        <family val="2"/>
      </rPr>
      <t xml:space="preserve">                            .</t>
    </r>
  </si>
  <si>
    <t>е-mail: ______________________________</t>
  </si>
  <si>
    <r>
      <t>Напомена:</t>
    </r>
    <r>
      <rPr>
        <b/>
        <u/>
        <sz val="10"/>
        <rFont val="YUTimes"/>
        <family val="2"/>
      </rPr>
      <t xml:space="preserve">                                           .</t>
    </r>
  </si>
  <si>
    <t>И З В Ј Е Ш Т А Ј</t>
  </si>
  <si>
    <t>О ОБРАЧУНУ БРОЈА ЕКВИВАЛЕНТНИХ СТАНОВНИКА</t>
  </si>
  <si>
    <t>Шифра</t>
  </si>
  <si>
    <t>Назив категорије обвезника водопривредне накнаде</t>
  </si>
  <si>
    <t>Врста прихода</t>
  </si>
  <si>
    <t>(Ш-11)</t>
  </si>
  <si>
    <t>Јединица</t>
  </si>
  <si>
    <t>Ф -</t>
  </si>
  <si>
    <t>Мјесечна</t>
  </si>
  <si>
    <t>Број</t>
  </si>
  <si>
    <t>Периодични</t>
  </si>
  <si>
    <t>врсте</t>
  </si>
  <si>
    <t>мјере</t>
  </si>
  <si>
    <t>Коефицијент</t>
  </si>
  <si>
    <t>количина</t>
  </si>
  <si>
    <t>мјесеци</t>
  </si>
  <si>
    <t>ЕБС</t>
  </si>
  <si>
    <t>Примједба</t>
  </si>
  <si>
    <t>загађивача</t>
  </si>
  <si>
    <t>загађивања</t>
  </si>
  <si>
    <t>(Ш-19)</t>
  </si>
  <si>
    <t>(3х4х5)</t>
  </si>
  <si>
    <t>10 02</t>
  </si>
  <si>
    <t xml:space="preserve"> 1 запослен</t>
  </si>
  <si>
    <t xml:space="preserve">   Укупно ЕБС-а:</t>
  </si>
  <si>
    <t xml:space="preserve">         M.P.</t>
  </si>
  <si>
    <t xml:space="preserve">OBEZVRED finAansiskih sred </t>
  </si>
  <si>
    <t>novčane  kayne za prekršaje</t>
  </si>
  <si>
    <t>Одговорно лице</t>
  </si>
  <si>
    <t>________________</t>
  </si>
  <si>
    <t>Utros. Sitan alat i inventarkoji se ne</t>
  </si>
  <si>
    <t>Mater. I djel. Utrš.za tek održ mater ulag</t>
  </si>
  <si>
    <t>Utrošeni ostali režiski materijal</t>
  </si>
  <si>
    <t>Troškovi naftinih dertivata goriva i maziva</t>
  </si>
  <si>
    <t>Troskovi elektri;ne energije</t>
  </si>
  <si>
    <t>Bruto zarade po osnovu redovnog rada sa punim radnim vremenom</t>
  </si>
  <si>
    <t>druge bruto naknade isplaćene u novcu ili naturi</t>
  </si>
  <si>
    <t>troškovi bruto naknada članovima upravnog  odbora</t>
  </si>
  <si>
    <t>Troškovi upotrebe sopstvenog automobilA</t>
  </si>
  <si>
    <t>Troškovi ptt usluga</t>
  </si>
  <si>
    <t xml:space="preserve">Troškovi  internet usluga i bežičnog </t>
  </si>
  <si>
    <t>Troškovi ostalih transportnih usluga</t>
  </si>
  <si>
    <t>Troškovi za usluge na tekućem održavanju</t>
  </si>
  <si>
    <t>Zakupnina kancelariskog prostora .pravnih lica</t>
  </si>
  <si>
    <t xml:space="preserve">Troškovi ostalih zakupnina pravnih lica </t>
  </si>
  <si>
    <t>Troškov.ulag u pred sa propagandom</t>
  </si>
  <si>
    <t>Troškovi komunalnih usluga</t>
  </si>
  <si>
    <t>Troskovi za privremene I povremene poslove</t>
  </si>
  <si>
    <t>Troškovi ostalih proizvodnih usluga</t>
  </si>
  <si>
    <t xml:space="preserve">Troškovi amortizacije </t>
  </si>
  <si>
    <t>Troškovi revizije finansiskih izvještaja</t>
  </si>
  <si>
    <t>Troškovi advokatskih usluga</t>
  </si>
  <si>
    <t>Troškovi usluga ostalih društvenih djelatnosti</t>
  </si>
  <si>
    <t>Troškovi reprezentacije u sopstvenim prostorijama</t>
  </si>
  <si>
    <t>troškovi ugostiteljskih usluga u užem smislu</t>
  </si>
  <si>
    <t>Troškovi za poklone</t>
  </si>
  <si>
    <t>Troškovi osiguranja u transportu</t>
  </si>
  <si>
    <t>Troškovi platnog prometa u zemlji</t>
  </si>
  <si>
    <t>Troškovi za bankarske usluge</t>
  </si>
  <si>
    <t>Ostali troškovi platnog prometa</t>
  </si>
  <si>
    <t>Članarine privrednim komorama</t>
  </si>
  <si>
    <t xml:space="preserve">Naknada za vode </t>
  </si>
  <si>
    <t xml:space="preserve">Naknada za šume </t>
  </si>
  <si>
    <t>Protiv požarna naknada</t>
  </si>
  <si>
    <t>Komunalna i republička taksa na firmu</t>
  </si>
  <si>
    <t>I</t>
  </si>
  <si>
    <t>A</t>
  </si>
  <si>
    <t>II</t>
  </si>
  <si>
    <t>B</t>
  </si>
  <si>
    <t>V</t>
  </si>
  <si>
    <t>G</t>
  </si>
  <si>
    <t>D</t>
  </si>
  <si>
    <t>prihod od  fondova</t>
  </si>
  <si>
    <t>Prihodi  od  kamata  na  obveynice</t>
  </si>
  <si>
    <t xml:space="preserve">P  R  I  H  O  D   I  </t>
  </si>
  <si>
    <t>DOBIT  PRIJE  OPOREZIVANJA   bruto  dobit</t>
  </si>
  <si>
    <t xml:space="preserve">UKUPAN PRIHOD  </t>
  </si>
  <si>
    <t>POSLOVNI  PRIHOD</t>
  </si>
  <si>
    <t>OSTALE  NAKNADE</t>
  </si>
  <si>
    <t>Troskovi  racunovodstv usluga</t>
  </si>
  <si>
    <t>Doprinos  za  profesionalnu  rehabilitaciju</t>
  </si>
  <si>
    <t>POTRŽ. ZA DIVID. PO OSNOV ULAG KAP.U OSTAL</t>
  </si>
  <si>
    <t>Dobitci  od prodaje  alata  I  inventara</t>
  </si>
  <si>
    <t>Troškovi oglasa u štampi i drugim medijima</t>
  </si>
  <si>
    <t>takse administracione sudske i registracione</t>
  </si>
  <si>
    <t>Sudski  troškovi  i troškovi  vještačenja</t>
  </si>
  <si>
    <t>Troškovi preplate na časopise i struč literaturu</t>
  </si>
  <si>
    <t>ostali nematerijalni troškovi</t>
  </si>
  <si>
    <t>Obezvredjenje finansiskih sredstava po fer vrijednosti kroz bilans uspj</t>
  </si>
  <si>
    <t>Prihodi od izvršenih usluga NA DOMAĆEM TRŽIŠTU</t>
  </si>
  <si>
    <t>Prihodi od kamata PO OSNOVU DEPOZITA</t>
  </si>
  <si>
    <t>Prihodi od učešća dobiti drugih pravnih lica u zemlji</t>
  </si>
  <si>
    <t>Prihodi  po osnovu  uskladjivanja  vrijednosti fin sred po fer vrijednosti</t>
  </si>
  <si>
    <t>0144</t>
  </si>
  <si>
    <t>0148</t>
  </si>
  <si>
    <t>02210</t>
  </si>
  <si>
    <t>02211</t>
  </si>
  <si>
    <t>02280</t>
  </si>
  <si>
    <t>02281</t>
  </si>
  <si>
    <t>0291</t>
  </si>
  <si>
    <t>0298</t>
  </si>
  <si>
    <t>0414</t>
  </si>
  <si>
    <t>0491</t>
  </si>
  <si>
    <t>KONTO</t>
  </si>
  <si>
    <t>O  P  I  S</t>
  </si>
  <si>
    <t>Bilans stanja</t>
  </si>
  <si>
    <t>(Izvještaj o finansijskom položaju)</t>
  </si>
  <si>
    <t>- u konvertibilnim markama -</t>
  </si>
  <si>
    <t>Matični broj:</t>
  </si>
  <si>
    <t>Obavezan unos podataka u formi!</t>
  </si>
  <si>
    <t>Šifra djelatnosti:</t>
  </si>
  <si>
    <t>Naziv privrednog društva, zadruge, drugog pravnog lica ili preduzetnika:</t>
  </si>
  <si>
    <t>Sjedište:</t>
  </si>
  <si>
    <t>JIB:</t>
  </si>
  <si>
    <t>Poslovni računi:</t>
  </si>
  <si>
    <t/>
  </si>
  <si>
    <t>U:</t>
  </si>
  <si>
    <t>Datum:</t>
  </si>
  <si>
    <t>MP</t>
  </si>
  <si>
    <t>Lice  sa licencom</t>
  </si>
  <si>
    <t xml:space="preserve">Lice odgovorno za zastupanje </t>
  </si>
  <si>
    <t>Bilans uspjeha</t>
  </si>
  <si>
    <t>(Izvještaj o ukupnom rezultatu u periodu)</t>
  </si>
  <si>
    <t>M.P.</t>
  </si>
  <si>
    <t>Lice sa licencom</t>
  </si>
  <si>
    <t>Lice odgovorno za zastupanje</t>
  </si>
  <si>
    <t>01935321</t>
  </si>
  <si>
    <t>4400381240005</t>
  </si>
  <si>
    <t>555-001-00002693-38</t>
  </si>
  <si>
    <t>555-001-0002693-38</t>
  </si>
  <si>
    <t>Izvještaj</t>
  </si>
  <si>
    <t>o ostalim dobicima i gubicima perioda</t>
  </si>
  <si>
    <t>u konvertibilnim markama</t>
  </si>
  <si>
    <t>Bijeljini</t>
  </si>
  <si>
    <t>M P</t>
  </si>
  <si>
    <t>Bilans tokova gotovine</t>
  </si>
  <si>
    <t>(Izvještaj o tokovima gotovine)</t>
  </si>
  <si>
    <t>Bijeljina</t>
  </si>
  <si>
    <t>Aneks</t>
  </si>
  <si>
    <t>(Dodatni računovodstveni izvještaj)</t>
  </si>
  <si>
    <t>Izvještaj o promjenama u kapitalu</t>
  </si>
  <si>
    <t>Društvo za upravljanje investicionim fondovima Invest nova a.d. Bijeljina</t>
  </si>
  <si>
    <t xml:space="preserve"> Bijeljini</t>
  </si>
  <si>
    <t>66.30</t>
  </si>
  <si>
    <t>Društvo za upravljanje investicionim fondovima INVEST NOVA AD BIJELJINA</t>
  </si>
  <si>
    <t>Stevan Radić</t>
  </si>
  <si>
    <t xml:space="preserve">U: </t>
  </si>
  <si>
    <t>Dana:</t>
  </si>
  <si>
    <r>
      <t>Matični broj:</t>
    </r>
    <r>
      <rPr>
        <b/>
        <sz val="10"/>
        <rFont val="Calibri"/>
        <family val="2"/>
      </rPr>
      <t xml:space="preserve"> 01935321</t>
    </r>
  </si>
  <si>
    <r>
      <t xml:space="preserve">Šifra djelatnosti: </t>
    </r>
    <r>
      <rPr>
        <b/>
        <sz val="10"/>
        <rFont val="Calibri"/>
        <family val="2"/>
      </rPr>
      <t>66.30</t>
    </r>
  </si>
  <si>
    <r>
      <t xml:space="preserve">Matični broj: </t>
    </r>
    <r>
      <rPr>
        <b/>
        <sz val="10"/>
        <rFont val="Calibri"/>
        <family val="2"/>
      </rPr>
      <t>01935321</t>
    </r>
  </si>
  <si>
    <r>
      <t xml:space="preserve">Šifra djelatnosti: </t>
    </r>
    <r>
      <rPr>
        <b/>
        <sz val="10"/>
        <rFont val="Calibri"/>
        <family val="2"/>
      </rPr>
      <t>6630</t>
    </r>
  </si>
  <si>
    <t>1.</t>
  </si>
  <si>
    <t>2.</t>
  </si>
  <si>
    <t>3.</t>
  </si>
  <si>
    <t>4.</t>
  </si>
  <si>
    <t>5.</t>
  </si>
  <si>
    <t>6.</t>
  </si>
  <si>
    <t>7.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</si>
  <si>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</si>
  <si>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</si>
  <si>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</si>
  <si>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</si>
  <si>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</si>
  <si>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</si>
  <si>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</si>
  <si>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</si>
  <si>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</si>
  <si>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</si>
  <si>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</si>
  <si>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</si>
  <si>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</si>
  <si>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</si>
  <si>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</si>
  <si>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</si>
  <si>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</si>
  <si>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</si>
  <si>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</si>
  <si>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8.</t>
  </si>
  <si>
    <t>9.</t>
  </si>
  <si>
    <t>10.</t>
  </si>
  <si>
    <t>11.</t>
  </si>
  <si>
    <t>12.</t>
  </si>
  <si>
    <t>A. POSLOVNI PRIHODI I RASHODI</t>
  </si>
  <si>
    <t xml:space="preserve">    I - POSLOVNI PRIHODI (202 + 206 + 210 + 211 - 212 + 213 - 214 + 215)</t>
  </si>
  <si>
    <t xml:space="preserve">      1. Prihodi od prodaje robe (203 do 205)</t>
  </si>
  <si>
    <t xml:space="preserve">        a) Prihodi od prodaje robe povezanim pravnim licima</t>
  </si>
  <si>
    <t>601, 602, 603</t>
  </si>
  <si>
    <t xml:space="preserve">        b) Prihodi od prodaje robe na domaćem tržištu</t>
  </si>
  <si>
    <t xml:space="preserve">        v) Prihodi od prodaje robe na inostranom tržištu</t>
  </si>
  <si>
    <t xml:space="preserve">      2. Prihodi od prodaje učinaka (207 do 209)</t>
  </si>
  <si>
    <t xml:space="preserve">        a) Prihodi od prodaje učinaka povezanim pravnim licima</t>
  </si>
  <si>
    <t>611, 612, 613</t>
  </si>
  <si>
    <t xml:space="preserve">        b) Prihodi od prodaje učinaka na domaćem tržištu</t>
  </si>
  <si>
    <t xml:space="preserve">        v) Prihodi od prodaje učinaka na inostranom tržištu</t>
  </si>
  <si>
    <t xml:space="preserve">      3. Prihodi od aktiviranja ili potrošnje robe i učinaka</t>
  </si>
  <si>
    <t xml:space="preserve">      4. Povećenje vrijednosti zaliha učinaka</t>
  </si>
  <si>
    <t xml:space="preserve">      5. Smanjenje vrijednosti zaliha učinaka</t>
  </si>
  <si>
    <t>640, 641</t>
  </si>
  <si>
    <t xml:space="preserve">      6. Povećenje vrijednosti investicionih nekretnina i bioloških sredstava koja se ne amortizuju</t>
  </si>
  <si>
    <t>642, 643</t>
  </si>
  <si>
    <t xml:space="preserve">      7. Smanjenje vrijednosti investicionih nekretnina i bioloških sredstava koja se ne amortizuju</t>
  </si>
  <si>
    <t>650 do 659</t>
  </si>
  <si>
    <t xml:space="preserve">      8. Ostali poslovni prihodi</t>
  </si>
  <si>
    <t xml:space="preserve">    II - POSLOVNI RASHODI (217 + 218 + 219 + 222 + 223 + 226 + 227 + 228)</t>
  </si>
  <si>
    <t>500 do 502</t>
  </si>
  <si>
    <t xml:space="preserve">      1. Nabavna vrijednost prodate robe</t>
  </si>
  <si>
    <t>510 do 513</t>
  </si>
  <si>
    <t xml:space="preserve">      2. Troškovi materijala</t>
  </si>
  <si>
    <t xml:space="preserve">      3. Troškovi zarada, naknada zarada i ostalih ličnih rashoda (220 + 221)</t>
  </si>
  <si>
    <t>520 do 523</t>
  </si>
  <si>
    <t xml:space="preserve">        a) Troškovi bruto zarada i bruto naknada zarada</t>
  </si>
  <si>
    <t>524 do 529</t>
  </si>
  <si>
    <t xml:space="preserve">        b) Ostali lični rashodi</t>
  </si>
  <si>
    <t>530 do 539</t>
  </si>
  <si>
    <t xml:space="preserve">      4. Troškovi proizvodnih usluga</t>
  </si>
  <si>
    <t xml:space="preserve">      5. Troškovi amortizacije i rezervisanja (224 + 225)</t>
  </si>
  <si>
    <t xml:space="preserve">        a) Troškovi amortizacije</t>
  </si>
  <si>
    <t xml:space="preserve">        b) Troškovi rezervisanja</t>
  </si>
  <si>
    <t>55, osim 555 i 556</t>
  </si>
  <si>
    <t xml:space="preserve">      6. Nematerijalni troškovi (bez poreza i doprinosa)</t>
  </si>
  <si>
    <t xml:space="preserve">      7. Troškovi poreza</t>
  </si>
  <si>
    <t xml:space="preserve">      8. Troškovi doprinosa</t>
  </si>
  <si>
    <t xml:space="preserve">  B. POSLOVNI DOBITAK (201 - 216)</t>
  </si>
  <si>
    <t xml:space="preserve">  V. POSLOVNI GUBITAK (216 - 201)</t>
  </si>
  <si>
    <t>G. FINANSIJSKI PRIHODI I RASHODI</t>
  </si>
  <si>
    <t xml:space="preserve">    I - FINANSIJSKI PRIHODI (232 do 237)</t>
  </si>
  <si>
    <t xml:space="preserve">      1. Finansijski prihodi od povezanih pravnih lica</t>
  </si>
  <si>
    <t xml:space="preserve">      2. Prihodi od kamata</t>
  </si>
  <si>
    <t xml:space="preserve">      3. Pozitivne kursne razlike</t>
  </si>
  <si>
    <t xml:space="preserve">      4. Prihodi od efekata valutne klauzule</t>
  </si>
  <si>
    <t xml:space="preserve">      5. Prihodi od učešća u dobitku zajedničkih ulaganja</t>
  </si>
  <si>
    <t xml:space="preserve">      6. Ostali finansijski prihodi</t>
  </si>
  <si>
    <t xml:space="preserve">    II - FINANSIJSKI RASHODI (239 do 243)</t>
  </si>
  <si>
    <t xml:space="preserve">      1. Finansijski rashodi po osnovu odnosa povezanih pravnih lica</t>
  </si>
  <si>
    <t xml:space="preserve">      2. Rashodi kamata</t>
  </si>
  <si>
    <t xml:space="preserve">      3. Negativne kursne razlike</t>
  </si>
  <si>
    <t xml:space="preserve">      4. Rashodi po osnovu valutne klauzule</t>
  </si>
  <si>
    <t xml:space="preserve">      5. Ostali finansijski rashodi</t>
  </si>
  <si>
    <t xml:space="preserve">  D. DOBITAK REDOVNE AKTIVNOSTI (229 + 231 - 238) ili (231 - 238 - 230)</t>
  </si>
  <si>
    <t xml:space="preserve">  Đ. GUBITAK REDOVNE AKTIVNOSTI (230 + 238 - 231) ili (238 - 229 - 231)</t>
  </si>
  <si>
    <t>E. OSTALI PRIHODI I RASHODI</t>
  </si>
  <si>
    <t xml:space="preserve">    I - OSTALI PRIHODI (247 do 256)</t>
  </si>
  <si>
    <t xml:space="preserve">      1. Dobici po osnovu prodaje nematerijalnih sredstava, nekretnina, postrojenja i opreme</t>
  </si>
  <si>
    <t xml:space="preserve">      2. Dobici po osnovu prodaje investicionih nekretnina</t>
  </si>
  <si>
    <t xml:space="preserve">      3. Dobici po osnovu prodaje bioloških sredstava</t>
  </si>
  <si>
    <t xml:space="preserve">      4. Dobici po osnovu prodaje sredstava obustavljenog poslovanja</t>
  </si>
  <si>
    <t xml:space="preserve">      5. Dobici po osnovu prodaje učešća u kapitalu i HOV</t>
  </si>
  <si>
    <t xml:space="preserve">      6. Dobici po osnovu prodaje materijala</t>
  </si>
  <si>
    <t xml:space="preserve">      7. Viškovi, izuzimajući viškove zaliha učinaka</t>
  </si>
  <si>
    <t xml:space="preserve">      8. Naplaćena otpisana potraživanja</t>
  </si>
  <si>
    <t xml:space="preserve">      9. Prihodi po osnovu ugovorene zaštite od rizika, koji ne ispunjavaju uslove da se iskažu u okviru revalorizacionih rezervi</t>
  </si>
  <si>
    <t xml:space="preserve">      10. Prihodi od smanjenja obaveza, ukidanja neiskorišćenih dugoročnih rezervisanja i ostali nepomenuti prihodi</t>
  </si>
  <si>
    <t xml:space="preserve">    II - OSTALI RASHODI (258 do 267)</t>
  </si>
  <si>
    <t xml:space="preserve">      1. Gubici po osnovu prodaje i rashodovanja nematerijalnih sredstava, nekretnina, postrojenja i opreme</t>
  </si>
  <si>
    <t xml:space="preserve">      2. Gubici po osnovu prodaje i rashodovanja investicionih nekretnina</t>
  </si>
  <si>
    <t xml:space="preserve">      3. Gubici po osnovu prodaje i rashodovanja bioloških sredstava</t>
  </si>
  <si>
    <t xml:space="preserve">      4. Gubici po osnovu prodaje sredstava obustavljenog poslovanja</t>
  </si>
  <si>
    <t xml:space="preserve">      5. Gubici po osnovu prodaje učešća u kapitalu i HOV</t>
  </si>
  <si>
    <t xml:space="preserve">      6. Gubici po osnovu prodatog materijala</t>
  </si>
  <si>
    <t xml:space="preserve">      7. Manjkovi, izuzimajući manjkove zaliha učinaka</t>
  </si>
  <si>
    <t xml:space="preserve">      8. Rashodi po osnovu zaštite od rizika koji ne ispunjavaju uslove da se iskažu u okviru revalorizacionih rezervi</t>
  </si>
  <si>
    <t xml:space="preserve">      9. Rashodi po osnovu ispravke vrijednosti i otpisa potraživanja</t>
  </si>
  <si>
    <t xml:space="preserve">      10. Rashodi po osnovu rashodovanja zaliha materijala i robe i ostali rashodi</t>
  </si>
  <si>
    <t xml:space="preserve">  Ž. DOBITAK PO OSNOVU OSTALIH PRIHODA I RASHODA (246 - 257)</t>
  </si>
  <si>
    <t xml:space="preserve">  Z. GUBITAK PO OSNOVU OSTALIH PRIHODA I RASHODA (257 - 246)</t>
  </si>
  <si>
    <t>I. PRIHODI I RASHODI OD USKLAĐIVANJA VRIJEDNOSTI IMOVINE</t>
  </si>
  <si>
    <t xml:space="preserve">    I - PRIHODI OD USKLAĐIVANJA VRIJEDNOSTI IMOVINE (271 do 279)</t>
  </si>
  <si>
    <t xml:space="preserve">      1. Prihodi od usklađivanja vrijednosti nematerijalnih sredstava</t>
  </si>
  <si>
    <t xml:space="preserve">      2. Prihodi od usklađivanja vrijednosti nekretnina, postrojenja i opreme</t>
  </si>
  <si>
    <t xml:space="preserve">      3. Prihodi od usklađivanja vrijednosti investicionih nekretnina za koje se obračunava amortizacija</t>
  </si>
  <si>
    <t xml:space="preserve">      4. Prihodi od usklađivanja vrijednosti bioloških sredstava za koje se obračunava amortizacija</t>
  </si>
  <si>
    <t xml:space="preserve">      5. Prihodi od usklađivanja vrijednosti dugoročnih finansijskih plasmana i finansijskih sredstava raspoloživih za prodaju</t>
  </si>
  <si>
    <t xml:space="preserve">      6. Prihodi od usklađivanja vrijednosti zaliha materijala i robe</t>
  </si>
  <si>
    <t xml:space="preserve">      7. Prihodi od usklađivanja vrijednosti kratkoročnih finansijskih plasmana</t>
  </si>
  <si>
    <t xml:space="preserve">      8. Prihodi od usklađivanja vrijednosti kapitala (negativni Goodwill)</t>
  </si>
  <si>
    <t xml:space="preserve">      9. Prihodi od usklađivanja vrijednosti ostale imovine</t>
  </si>
  <si>
    <t xml:space="preserve">    II - RASHODI OD USKLAĐIVANJA VRIJEDNOSTI IMOVINE (281 do 289)</t>
  </si>
  <si>
    <t xml:space="preserve">      1. Obezvrjeđenje nematerijalnih sredstava</t>
  </si>
  <si>
    <t xml:space="preserve">      2. Obezvrjeđenje nekretnina, postrojenja i opreme</t>
  </si>
  <si>
    <t xml:space="preserve">      3. Obezvrjeđenje investicionih nekretnina za koje se obračunava amortizacija</t>
  </si>
  <si>
    <t xml:space="preserve">      4. Obezvrjeđenje bioloških sredstava za koja se obračunava amortizacija</t>
  </si>
  <si>
    <t xml:space="preserve">      5. Obezvrjeđenje dugoročnih finansijskih plasmana i finansijskih sredstava raspoloživih za prodaju</t>
  </si>
  <si>
    <t xml:space="preserve">      6. Obezvrjeđenje zaliha materijala i robe</t>
  </si>
  <si>
    <t xml:space="preserve">      7. Obezvrjeđenje kratkoročnih finansijskih plasmana</t>
  </si>
  <si>
    <t xml:space="preserve">      8. Obezvređenje potraživanja primjenom indirektne metode utvrđivanja otpisa potraživanja</t>
  </si>
  <si>
    <t xml:space="preserve">      9. Obezvrjeđenje ostale imovine</t>
  </si>
  <si>
    <t xml:space="preserve">  J. DOBITAK PO OSNOVU USKLAĐIVANJA VRIJEDNOSTI IMOVINE (270 - 280)</t>
  </si>
  <si>
    <t xml:space="preserve">  K. GUBITAK PO OSNOVU USKLAĐIVANJA VRIJEDNOSTI IMOVINE (280 - 270)</t>
  </si>
  <si>
    <t>690, 691</t>
  </si>
  <si>
    <t xml:space="preserve">  L. PRIHODI PO OSNOVU PROMJENE RAČUNOVODSTVENIH POLITIKA I ISPRAVKE GREŠAKA IZ RANIJIH GODINA</t>
  </si>
  <si>
    <t>590, 591</t>
  </si>
  <si>
    <t xml:space="preserve">  LJ. RASHODI PO OSNOVU PROMJENE RAČUNOVODSTVENIH POLITIKA I ISPRAVKE GREŠAKA IZ RANIJIH GODINA</t>
  </si>
  <si>
    <t>M. DOBITAK I GUBITAK PRIJE OPOREZIVANJA</t>
  </si>
  <si>
    <t xml:space="preserve">    1. Dobitak prije oporezivanja (244 + 268 + 290 + 292 - 293 - 245 - 269 - 291)</t>
  </si>
  <si>
    <t xml:space="preserve">    2. Gubitak prije oporezivanja (245 + 269 + 291 + 293 - 292 - 244 - 268 - 290)</t>
  </si>
  <si>
    <t>N. TEKUĆI I ODLOŽENI POREZ NA DOBIT</t>
  </si>
  <si>
    <t xml:space="preserve">    1. Poreski rashodi perioda</t>
  </si>
  <si>
    <t xml:space="preserve">    2. Odloženi poreski rashodi perioda</t>
  </si>
  <si>
    <t xml:space="preserve">    3. Odloženi poreski prihodi perioda</t>
  </si>
  <si>
    <t>NJ. NETO DOBITAK I NETO GUBITAK PERIODA</t>
  </si>
  <si>
    <t xml:space="preserve">    1. Neto dobitak tekuće godine (294 - 295 - 296 - 297 + 298)</t>
  </si>
  <si>
    <t xml:space="preserve">    2. Neto gubitak tekuće godine (295 - 294 + 296 + 297 - 298)</t>
  </si>
  <si>
    <t>UKUPNI PRIHODI (201 + 231 + 246 + 270 + 292)</t>
  </si>
  <si>
    <t>UKUPNI RASHODI (216 + 238 + 257 + 280 + 293)</t>
  </si>
  <si>
    <t xml:space="preserve">  O. MEĐUDIVIDENDE I DRUGI VIDOVI RASPODJELE DOBITKA U TOKU PERIODA</t>
  </si>
  <si>
    <t>Dio neto dobitka/gubitka koji pripada većinskim vlasnicima</t>
  </si>
  <si>
    <t>Dio neto dobitka/gubitka koji pripada manjinskim vlasnicima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</si>
  <si>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</si>
  <si>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</si>
  <si>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</si>
  <si>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</si>
  <si>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Grupa računa, račun</t>
  </si>
  <si>
    <t>POZICIJA</t>
  </si>
  <si>
    <t>Oznaka za AOP</t>
  </si>
  <si>
    <t>Iznos na dan bilansa tekuće godine</t>
  </si>
  <si>
    <t>Iznos na dan bilansa prethodne godine (PS)</t>
  </si>
  <si>
    <t>Bruto</t>
  </si>
  <si>
    <t>Ispravka vrijednosti</t>
  </si>
  <si>
    <t>Neto (4-5)</t>
  </si>
  <si>
    <t>AKTIVA</t>
  </si>
  <si>
    <t xml:space="preserve">  A. STALNA SREDSTVA (002 + 008 + 015 + 021 + 030)</t>
  </si>
  <si>
    <t>01</t>
  </si>
  <si>
    <t xml:space="preserve">    I - NEMATERIJALNA SREDSTVA (003 do 007)</t>
  </si>
  <si>
    <t>010, dio 019</t>
  </si>
  <si>
    <t xml:space="preserve">      1. Ulaganja u razvoj</t>
  </si>
  <si>
    <t>011, dio 019</t>
  </si>
  <si>
    <t xml:space="preserve">      2. Koncesije, patenti, licence i ostala prava</t>
  </si>
  <si>
    <t>012, dio 019</t>
  </si>
  <si>
    <t xml:space="preserve">      3. Goodwill</t>
  </si>
  <si>
    <t>014, dio 019</t>
  </si>
  <si>
    <t xml:space="preserve">      4. Ostala nematerijalna sredstva</t>
  </si>
  <si>
    <t>015, 016, dio 019</t>
  </si>
  <si>
    <t xml:space="preserve">      5. Avansi i nematerijalna sredstva u pripremi</t>
  </si>
  <si>
    <t>02</t>
  </si>
  <si>
    <t xml:space="preserve">    II - NEKRETNINE, POSTROJENJA, OPREMA I INVESTICIONE NEKRETNINE (009 do 014)</t>
  </si>
  <si>
    <t>020, dio 029</t>
  </si>
  <si>
    <t xml:space="preserve">      1. Zemljište</t>
  </si>
  <si>
    <t>021, dio 029</t>
  </si>
  <si>
    <t xml:space="preserve">      2. Građevinski objekti</t>
  </si>
  <si>
    <t>022, dio 029</t>
  </si>
  <si>
    <t xml:space="preserve">      3. Postrojenja i oprema</t>
  </si>
  <si>
    <t>023, dio 029</t>
  </si>
  <si>
    <t xml:space="preserve">      4. Investicione nekretnine</t>
  </si>
  <si>
    <t>024, dio 029</t>
  </si>
  <si>
    <t xml:space="preserve">      5. Ulaganje na tuđim nekretninama, postrojenjima i opremi</t>
  </si>
  <si>
    <t>027, 028, dio 029</t>
  </si>
  <si>
    <t xml:space="preserve">      6. Avansi i nekretnine, postrojenja, oprema i investicione nekretnine u pripremi</t>
  </si>
  <si>
    <t>03</t>
  </si>
  <si>
    <t xml:space="preserve">    III - BIOLOŠKA SREDSTVA I SREDSTVA KULTURE (016 do 020)</t>
  </si>
  <si>
    <t>030, dio 039</t>
  </si>
  <si>
    <t xml:space="preserve">      1. Šume</t>
  </si>
  <si>
    <t>031, dio 039</t>
  </si>
  <si>
    <t xml:space="preserve">      2. Višegodišnji zasadi</t>
  </si>
  <si>
    <t>032, dio 039</t>
  </si>
  <si>
    <t xml:space="preserve">      3. Osnovno stado</t>
  </si>
  <si>
    <t>033, dio 039</t>
  </si>
  <si>
    <t xml:space="preserve">      4. Sredstva kulture</t>
  </si>
  <si>
    <t>037, 038, dio 039</t>
  </si>
  <si>
    <t xml:space="preserve">      5. Avansi i biološka sredstva i sredstva kulture u pripremi</t>
  </si>
  <si>
    <t>04</t>
  </si>
  <si>
    <t xml:space="preserve">    IV - DUGOROČNI FINANSIJSKI PLASMANI (022 do 029)</t>
  </si>
  <si>
    <t>040, dio 049</t>
  </si>
  <si>
    <t xml:space="preserve">      1. Učešće u kapitalu zavisnih pravnih lica</t>
  </si>
  <si>
    <t>041, dio 049</t>
  </si>
  <si>
    <t xml:space="preserve">      2. Učešće u kapitalu drugih pravnih lica</t>
  </si>
  <si>
    <t>042, dio 049</t>
  </si>
  <si>
    <t xml:space="preserve">      3. Dugoročni krediti povezanim pravnim licima</t>
  </si>
  <si>
    <t>043, dio 049</t>
  </si>
  <si>
    <t xml:space="preserve">      4. Dugoročni krediti u zemlji</t>
  </si>
  <si>
    <t>044, dio 049</t>
  </si>
  <si>
    <t xml:space="preserve">      5. Dugoročni krediti u inostranstvu</t>
  </si>
  <si>
    <t>045, dio 049</t>
  </si>
  <si>
    <t xml:space="preserve">      6. Finansijska sredstva raspoloživa za prodaju</t>
  </si>
  <si>
    <t>046, dio 049</t>
  </si>
  <si>
    <t xml:space="preserve">      7. Finansijska sredstva koja se drže do roka dospijeća</t>
  </si>
  <si>
    <t>048, dio 049</t>
  </si>
  <si>
    <t xml:space="preserve">      8. Ostali dugoročni finansijski plasmani</t>
  </si>
  <si>
    <t>050</t>
  </si>
  <si>
    <t xml:space="preserve">    V - ODLOŽENA PORESKA SREDSTVA</t>
  </si>
  <si>
    <t xml:space="preserve">  B. TEKUĆA SREDSTVA (032 + 039 + 061)</t>
  </si>
  <si>
    <t>10 do 15</t>
  </si>
  <si>
    <t xml:space="preserve">    I - ZALIHE, STALNA SREDSTVA I SREDSTVA OBUSTAVLJENOG POSLOVANJA NAMIJENJENA PRODAJI (033 do 038)</t>
  </si>
  <si>
    <t>100 do 109</t>
  </si>
  <si>
    <t xml:space="preserve">      1. Zalihe materijala</t>
  </si>
  <si>
    <t>110 do 119</t>
  </si>
  <si>
    <t xml:space="preserve">      2. Zalihe nedovršene proizvodnje, poluproizvoda i nedovršenih usluga</t>
  </si>
  <si>
    <t>120 do 129</t>
  </si>
  <si>
    <t xml:space="preserve">      3. Zalihe gotovih proizvoda</t>
  </si>
  <si>
    <t>130 do 139</t>
  </si>
  <si>
    <t xml:space="preserve">      4. Zalihe robe</t>
  </si>
  <si>
    <t>140 do 149</t>
  </si>
  <si>
    <t xml:space="preserve">      5. Stalna sredstva i sredstva obustavljenog poslovanja namijenjena prodaji</t>
  </si>
  <si>
    <t>150 do 159</t>
  </si>
  <si>
    <t xml:space="preserve">      6. Dati avansi</t>
  </si>
  <si>
    <t xml:space="preserve">    II - KRATKOROČNA POTRAŽIVANJA, KRATKOROČNI PLASMANI I GOTOVINA (040 + 047 + 056 + 059 + 060)</t>
  </si>
  <si>
    <t>20, 21, 22</t>
  </si>
  <si>
    <t xml:space="preserve">      1. Kratkoročna potraživanja (041 do 046)</t>
  </si>
  <si>
    <t>200, dio 209</t>
  </si>
  <si>
    <t xml:space="preserve">        a) Kupci - povezana pravna lica</t>
  </si>
  <si>
    <t>201, 202, 203, dio 209</t>
  </si>
  <si>
    <t xml:space="preserve">        b) Kupci u zemlji</t>
  </si>
  <si>
    <t>204, dio 209</t>
  </si>
  <si>
    <t xml:space="preserve">        v) Kupci iz inostranstva</t>
  </si>
  <si>
    <t>208, dio 209</t>
  </si>
  <si>
    <t xml:space="preserve">        g) Sumnjiva i sporna potraživanja</t>
  </si>
  <si>
    <t>210 do 219</t>
  </si>
  <si>
    <t xml:space="preserve">        d) Potraživanja iz specifičnih poslova</t>
  </si>
  <si>
    <t>220 do 229</t>
  </si>
  <si>
    <t xml:space="preserve">        đ) Druga kratkoročna potraživanja</t>
  </si>
  <si>
    <t xml:space="preserve">      2. Kratkoročni finansijski plasmani (048 do 055)</t>
  </si>
  <si>
    <t>230, dio 239</t>
  </si>
  <si>
    <t xml:space="preserve">        a) Kratkoročni krediti povezanim pravnim licima</t>
  </si>
  <si>
    <t>231, dio 239</t>
  </si>
  <si>
    <t xml:space="preserve">        b) Kratkoročni krediti u zemlji</t>
  </si>
  <si>
    <t>232, dio 239</t>
  </si>
  <si>
    <t xml:space="preserve">        v) Kratkoročni krediti u inostranstvu</t>
  </si>
  <si>
    <t>233, 234, dio 239</t>
  </si>
  <si>
    <t xml:space="preserve">        g) Dio dugoročnih finansijskih plasmana koji dospijeva za naplatu u periodu do godinu dana</t>
  </si>
  <si>
    <t>235, dio 239</t>
  </si>
  <si>
    <t xml:space="preserve">        d) Finansijska sredstva po fer vrijednosti kroz bilans uspjeha namijenjena trgovanju</t>
  </si>
  <si>
    <t>236, dio 239</t>
  </si>
  <si>
    <t xml:space="preserve">        đ) Finansijska sredstva označena po fer vrijednosti kroz bilans uspjeha</t>
  </si>
  <si>
    <t xml:space="preserve">        e) Otkupljene sopstvene akcije i otkupljeni sopstveni udjeli namijenjeni prodaji ili poništavanju</t>
  </si>
  <si>
    <t>238, dio 239</t>
  </si>
  <si>
    <t xml:space="preserve">        ž) Ostali kratkoročni plasmani</t>
  </si>
  <si>
    <t xml:space="preserve">      3. Gotovinski ekvivalenti i gotovina (057 + 058)</t>
  </si>
  <si>
    <t xml:space="preserve">        a) Gotovinski ekvivalenti - hartije od vrijednosti</t>
  </si>
  <si>
    <t>241 do 249</t>
  </si>
  <si>
    <t xml:space="preserve">        b) Gotovina</t>
  </si>
  <si>
    <t>270 do 279</t>
  </si>
  <si>
    <t xml:space="preserve">      4. Porez na dodatu vrijednost</t>
  </si>
  <si>
    <t>280 do 289, osim 288</t>
  </si>
  <si>
    <t xml:space="preserve">      5. Aktivna vremenska razgraničenja</t>
  </si>
  <si>
    <t xml:space="preserve">    III - ODLOŽENA PORESKA SREDSTVA</t>
  </si>
  <si>
    <t xml:space="preserve">  V. POSLOVNA SREDSTVA (001 + 031)</t>
  </si>
  <si>
    <t xml:space="preserve">  G. GUBITAK IZNAD VISINE KAPITALA</t>
  </si>
  <si>
    <t xml:space="preserve">  D. POSLOVNA AKTIVA (062 + 063)</t>
  </si>
  <si>
    <t>880 do 888</t>
  </si>
  <si>
    <t xml:space="preserve">  Đ. VANBILANSNA AKTIVA</t>
  </si>
  <si>
    <t xml:space="preserve">  E. UKUPNA AKTIVA (064 + 065)</t>
  </si>
  <si>
    <t>PASIVA</t>
  </si>
  <si>
    <t xml:space="preserve">  A. KAPITAL (102 - 109 ± 110 + 111 + 115 + 116 - 117 + 118 - 123)</t>
  </si>
  <si>
    <t xml:space="preserve">    I - OSNOVNI KAPITAL (103 do 108)</t>
  </si>
  <si>
    <t xml:space="preserve">      1. Akcijski kapital</t>
  </si>
  <si>
    <t xml:space="preserve">      2. Udjeli društva sa ograničenom odgovornošću</t>
  </si>
  <si>
    <t xml:space="preserve">      3. Zadružni udjeli</t>
  </si>
  <si>
    <t xml:space="preserve">      4. Ulozi</t>
  </si>
  <si>
    <t xml:space="preserve">      5. Državni kapital</t>
  </si>
  <si>
    <t xml:space="preserve">      6. Ostali osnovni kapital</t>
  </si>
  <si>
    <t xml:space="preserve">    II - UPISANI NEUPLAĆENI KAPITAL</t>
  </si>
  <si>
    <t>320, 321</t>
  </si>
  <si>
    <t xml:space="preserve">    III - EMISIONA PREMIJA I EMISIONI GUBITAK</t>
  </si>
  <si>
    <t>dio 32</t>
  </si>
  <si>
    <t xml:space="preserve">    IV - REZERVE (112 do 114 )</t>
  </si>
  <si>
    <t xml:space="preserve">      1. Zakonske rezerve</t>
  </si>
  <si>
    <t xml:space="preserve">      2. Statutarne rezerve</t>
  </si>
  <si>
    <t xml:space="preserve">      3. Ostale rezerve</t>
  </si>
  <si>
    <t>330, 331, 334</t>
  </si>
  <si>
    <t xml:space="preserve">    V - REVALORIZACIONE REZERVE</t>
  </si>
  <si>
    <t xml:space="preserve">    VI - NEREALIZOVANI DOBICI PO OSNOVU FINANSIJSKIH SREDSTAVA RASPOLOŽIVIH ZA PRODAJU</t>
  </si>
  <si>
    <t xml:space="preserve">    VII - NEREALIZOVANI GUBICI PO OSNOVU FINANSIJSKIH SREDSTAVA RASPOLOŽIVIH ZA PRODAJU</t>
  </si>
  <si>
    <t xml:space="preserve">    VIII - NERASPOREĐENI DOBITAK (119 do 122)</t>
  </si>
  <si>
    <t xml:space="preserve">      1. Neraspoređeni dobitak ranijih godina</t>
  </si>
  <si>
    <t xml:space="preserve">      2. Neraspoređeni dobitak tekuće godine</t>
  </si>
  <si>
    <t xml:space="preserve">      3. Neraspoređeni višak prihoda nad rashodima</t>
  </si>
  <si>
    <t xml:space="preserve">      4. Neto prihod od samostalne djelatnosti</t>
  </si>
  <si>
    <t xml:space="preserve">    IX - GUBITAK DO VISINE KAPITALA (124 + 125)</t>
  </si>
  <si>
    <t xml:space="preserve">      1. Gubitak ranijih godina</t>
  </si>
  <si>
    <t xml:space="preserve">      2. Gubitak tekuće godine</t>
  </si>
  <si>
    <t xml:space="preserve">  B. REZERVISANJA, ODLOŽENE PORESKE OBAVEZE I RAZGRANIČENI PRIHODI (127 do 134)</t>
  </si>
  <si>
    <t xml:space="preserve">    1. Rezervisanja za troškove u garantnom roku</t>
  </si>
  <si>
    <t xml:space="preserve">    2. Rezervisanja za troškove obnavljanja prirodnih bogatstava</t>
  </si>
  <si>
    <t xml:space="preserve">    3. Rezervisanja za zadržane kaucije i depozite</t>
  </si>
  <si>
    <t xml:space="preserve">    4. Rezervisanja za troškove restrukturisanja</t>
  </si>
  <si>
    <t xml:space="preserve">    5. Rezervisanja za naknade i beneficije zaposlenih</t>
  </si>
  <si>
    <t xml:space="preserve">    6. Odložene poreske obaveze</t>
  </si>
  <si>
    <t xml:space="preserve">    7. Razgraničeni prihodi i primljene donacije</t>
  </si>
  <si>
    <t xml:space="preserve">    8. Ostala dugoročna rezervisanja</t>
  </si>
  <si>
    <t xml:space="preserve">  V. OBAVEZE (136 + 144)</t>
  </si>
  <si>
    <t xml:space="preserve">    I - DUGOROČNE OBAVEZE (137 do 143)</t>
  </si>
  <si>
    <t xml:space="preserve">      1. Obaveze koje se mogu konvertovati u kapital</t>
  </si>
  <si>
    <t xml:space="preserve">      2. Obaveze prema povezanim pravnim licima</t>
  </si>
  <si>
    <t xml:space="preserve">      3. Obaveze po emitovanim dugoročnim hartijama od vrijednosti</t>
  </si>
  <si>
    <t>413, 414</t>
  </si>
  <si>
    <t xml:space="preserve">      4. Dugoročni krediti</t>
  </si>
  <si>
    <t>415, 416</t>
  </si>
  <si>
    <t xml:space="preserve">      5. Dugoročne obaveze po finansijskom lizingu</t>
  </si>
  <si>
    <t xml:space="preserve">      6. Dugoročne obaveze po fer vrijednosti kroz bilans uspjeha</t>
  </si>
  <si>
    <t xml:space="preserve">      7. Ostale dugoročne obaveze</t>
  </si>
  <si>
    <t>42 do 49</t>
  </si>
  <si>
    <t xml:space="preserve">    II - KRATKOROČNE OBAVEZE (145 + 150 + 156 + 157 + 158 + 159 + 160 + 161 + 162 + 163)</t>
  </si>
  <si>
    <t xml:space="preserve">      1. Kratkoročne finansijske obaveze (146 do 149)</t>
  </si>
  <si>
    <t>420 do 423</t>
  </si>
  <si>
    <t xml:space="preserve">        a) Kratkoročni krediti i obaveze po emitovanim kratkoročnim hartijama od vrijednosti</t>
  </si>
  <si>
    <t>424, 425</t>
  </si>
  <si>
    <t xml:space="preserve">        b) Dio dugoročnih finansijskih obaveza koji za plaćanje dospijeva u periodu do jedne godine</t>
  </si>
  <si>
    <t xml:space="preserve">        v) Kratkoročne obaveze po fer vrijednosti kroz bilans uspjeha</t>
  </si>
  <si>
    <t xml:space="preserve">        g) Ostale kratkoročne finansijske obaveze</t>
  </si>
  <si>
    <t xml:space="preserve">      2. Obaveze iz poslovanja (151 do 155)</t>
  </si>
  <si>
    <t xml:space="preserve">        a) Primljeni avansi, depoziti i kaucije</t>
  </si>
  <si>
    <t xml:space="preserve">        b) Dobavljači - povezana pravna lica</t>
  </si>
  <si>
    <t>432, 433, 434</t>
  </si>
  <si>
    <t xml:space="preserve">        v) Dobavljači u zemlji</t>
  </si>
  <si>
    <t xml:space="preserve">        g) Dobavljači iz inostranstva</t>
  </si>
  <si>
    <t xml:space="preserve">        d) Ostale obaveze iz poslovanja</t>
  </si>
  <si>
    <t>440 do 449</t>
  </si>
  <si>
    <t xml:space="preserve">      3. Obaveze iz specifičnih poslova</t>
  </si>
  <si>
    <t>450 do 458</t>
  </si>
  <si>
    <t xml:space="preserve">      4. Obaveze za zarade i naknade zarada</t>
  </si>
  <si>
    <t>460 do 469</t>
  </si>
  <si>
    <t xml:space="preserve">      5. Druge obaveze</t>
  </si>
  <si>
    <t>470 do 479</t>
  </si>
  <si>
    <t xml:space="preserve">      6. Porez na dodatu vrijednost</t>
  </si>
  <si>
    <t>48, osim 481</t>
  </si>
  <si>
    <t xml:space="preserve">      7. Obaveze za ostale poreze, doprinose i druge dažbine</t>
  </si>
  <si>
    <t xml:space="preserve">      8. Obaveze za porez na dobitak</t>
  </si>
  <si>
    <t>49, osim 495</t>
  </si>
  <si>
    <t xml:space="preserve">      9. Pasivna vremenska razgraničenja i kratkoročna rezervisanja</t>
  </si>
  <si>
    <t xml:space="preserve">      10. Odložene poreske obaveze</t>
  </si>
  <si>
    <t xml:space="preserve">  G. POSLOVNA PASIVA (101 + 126 + 135)</t>
  </si>
  <si>
    <t>890 do 898</t>
  </si>
  <si>
    <t xml:space="preserve">  D. VANBILANSNA PASIVA</t>
  </si>
  <si>
    <t xml:space="preserve">  Đ. UKUPNA PASIVA (164 + 165)</t>
  </si>
  <si>
    <t>Iznos</t>
  </si>
  <si>
    <t>Tekuća godina</t>
  </si>
  <si>
    <t>Prethodna godina</t>
  </si>
  <si>
    <t>A. NETO DOBITAK ILI NETO GUBITAK PERIODA (299 ili 300)</t>
  </si>
  <si>
    <t xml:space="preserve">  I - DOBICI UTVRĐENI DIREKTNO U KAPITALU (402 do 407)</t>
  </si>
  <si>
    <t xml:space="preserve">    1. Dobici po osnovu smanjenja revalorizacionih rezervi na stalnim sredstvima, osim HOV raspoloživih za prodaju</t>
  </si>
  <si>
    <t xml:space="preserve">    2. Dobici po osnovu promjene fer vrijednosti HOV raspoloživih za prodaju</t>
  </si>
  <si>
    <t xml:space="preserve">    3. Dobici po osnovu prevođenja finansijskih izvještaja inostranog poslovanja</t>
  </si>
  <si>
    <t xml:space="preserve">    4. Aktuarski dobici od planova definisanih primanja</t>
  </si>
  <si>
    <t xml:space="preserve">    5. Efektivni dio dobitaka po osnovu zaštite od rizika gotovinskih tokova</t>
  </si>
  <si>
    <t xml:space="preserve">    6. Ostali dobici utvrđeni direktno u kapitalu</t>
  </si>
  <si>
    <t xml:space="preserve">  II - GUBICI UTVRĐENI DIREKTNO U KAPITALU (409 do 413)</t>
  </si>
  <si>
    <t xml:space="preserve">    1. Gubici po osnovu promjene fer vrijednosti HOV raspoloživih za prodaju</t>
  </si>
  <si>
    <t xml:space="preserve">    2. Gubici po osnovu prevođenja finansijskih izvještaja inostranog poslovanja</t>
  </si>
  <si>
    <t xml:space="preserve">    3. Aktuarski gubici od planova definisanih primanja</t>
  </si>
  <si>
    <t xml:space="preserve">    4. Efektivni dio gubitaka po osnovu zaštite od rizika gotovinskih tokova</t>
  </si>
  <si>
    <t xml:space="preserve">    5. Ostali gubici utvrđeni direktno u kapitalu</t>
  </si>
  <si>
    <t>B. OSTALI DOBICI ILI GUBICI U PERIODU (401 - 408) ili (408 - 401)</t>
  </si>
  <si>
    <t>V. POREZ NA DOBITAK KOJI SE ODNOSI NA OSTALE DOBITKE I GUBITKE</t>
  </si>
  <si>
    <t>G. NETO REZULTAT PO OSNOVU OSTALIH DOBITAKA I GUBITAKA U PERIODU (414 ± 415)</t>
  </si>
  <si>
    <t>D. UKUPAN NETO REZULTAT U OBRAČUNSKOM PERIODU</t>
  </si>
  <si>
    <t xml:space="preserve">  I - UKUPAN NETO DOBITAK U OBRAČUNSKOM PERIODU (400 ± 416)</t>
  </si>
  <si>
    <t xml:space="preserve">  II - UKUPAN NETO GUBITAK U OBRAČUNSKOM PERIODU (400 ± 416)</t>
  </si>
  <si>
    <t>Redni broj</t>
  </si>
  <si>
    <t>A. TOKOVI GOTOVINE IZ POSLOVNIH AKTIVNOSTI</t>
  </si>
  <si>
    <t xml:space="preserve">  I - PRILIVI GOTOVINE IZ POSLOVNIH AKTIVNOSTI (502 do 504)</t>
  </si>
  <si>
    <t xml:space="preserve">    1. Prilivi od kupaca i primljeni avansi</t>
  </si>
  <si>
    <t xml:space="preserve">    2. Prilivi od premija, subvencija, dotacija i sl.</t>
  </si>
  <si>
    <t xml:space="preserve">    3. Ostali prilivi iz poslovnih aktivnosti</t>
  </si>
  <si>
    <t xml:space="preserve">  II - ODLIVI GOTOVINE IZ POSLOVNIH AKTIVNOSTI (506 do 510)</t>
  </si>
  <si>
    <t xml:space="preserve">    1. Odlivi po osnovu isplata dobavljačima i dati avansi</t>
  </si>
  <si>
    <t xml:space="preserve">    2. Odlivi po osnovu isplata zarada, naknada zarada i ostalih ličnih rashoda</t>
  </si>
  <si>
    <t xml:space="preserve">    3. Odlivi po osnovu plaćenih kamata</t>
  </si>
  <si>
    <t xml:space="preserve">    4. Odlivi po osnovu poreza na dobit</t>
  </si>
  <si>
    <t xml:space="preserve">    5. Ostali odlivi iz poslovnih aktivnosti</t>
  </si>
  <si>
    <t xml:space="preserve">  III - NETO PRILIV GOTOVINE IZ POSLOVNIH AKTIVNOSTI (501 - 505)</t>
  </si>
  <si>
    <t xml:space="preserve">  IV - NETO ODLIV GOTOVINE IZ POSLOVNIH AKTIVNOSTI (505 - 501)</t>
  </si>
  <si>
    <t>B. TOKOVI GOTOVINE IZ AKTIVNOSTI INVESTIRANJA</t>
  </si>
  <si>
    <t xml:space="preserve">  I - PRILIVI GOTOVINE IZ AKTIVNOSTI INVESTIRANJA (514 do 519)</t>
  </si>
  <si>
    <t xml:space="preserve">    1. Prilivi po osnovu kratkoročnih finansijskih plasmana</t>
  </si>
  <si>
    <t xml:space="preserve">    2. Prilivi po osnovu prodaje akcija i udjela</t>
  </si>
  <si>
    <t xml:space="preserve">    3. Prilivi po osnovu prodaje nematerijalnih ulaganja, nekretnina, postrojenja, opreme, investicionih nekretnina i bioloških sredstava</t>
  </si>
  <si>
    <t xml:space="preserve">    4. Prilivi po osnovu kamata</t>
  </si>
  <si>
    <t xml:space="preserve">    5. Prilivi od dividendi i učešća u dobitku</t>
  </si>
  <si>
    <t xml:space="preserve">    6. Prilivi po osnovu ostalih dugoročnih finansijskih plasmana</t>
  </si>
  <si>
    <t xml:space="preserve">  II - ODLIVI GOTOVINE IZ AKTIVNOSTI INVESTIRANJA (521 do 524)</t>
  </si>
  <si>
    <t xml:space="preserve">    1. Odlivi po osnovu kratkoročnih finansijskih plasmana</t>
  </si>
  <si>
    <t xml:space="preserve">    2. Odlivi po osnovu kupovine akcija i udjela</t>
  </si>
  <si>
    <t xml:space="preserve">    3. Odlivi po osnovu kupovine nematerijalnih ulaganja, nekretnina, postrojenja, opreme, investicionih nekretnina i bioloških sredstava</t>
  </si>
  <si>
    <t xml:space="preserve">    4. Odlivi po osnovu ostalih dugoročnih finansijskih plasmana</t>
  </si>
  <si>
    <t xml:space="preserve">  III - NETO PRILIV GOTOVINE IZ AKTIVNOSTI INVESTIRANJA (513 - 520)</t>
  </si>
  <si>
    <t xml:space="preserve">  IV - NETO ODLIV GOTOVINE IZ AKTIVNOSTI INVESTIRANJA (520 - 513)</t>
  </si>
  <si>
    <t>V. TOKOVI GOTOVINE IZ AKTIVNOSTI FINANSIRANJA</t>
  </si>
  <si>
    <t xml:space="preserve">  I - PRILIV GOTOVINE IZ AKTIVNOSTI FINANSIRANJA (528 do 531)</t>
  </si>
  <si>
    <t xml:space="preserve">    1. Prilivi po osnovu povećanja osnovnog kapitala</t>
  </si>
  <si>
    <t>32.</t>
  </si>
  <si>
    <t xml:space="preserve">    2. Prilivi po osnovu dugoročnih kredita</t>
  </si>
  <si>
    <t>33.</t>
  </si>
  <si>
    <t xml:space="preserve">    3. Prilivi po osnovu kratkoročnih kredita</t>
  </si>
  <si>
    <t>34.</t>
  </si>
  <si>
    <t xml:space="preserve">    4. Prilivi po osnovu ostalih dugoročnih i kratkoročnih obaveza</t>
  </si>
  <si>
    <t>35.</t>
  </si>
  <si>
    <t xml:space="preserve">  II - ODLIVI GOTOVINE IZ AKTIVNOSTI FINANSIRANJA (533 do 538)</t>
  </si>
  <si>
    <t>36.</t>
  </si>
  <si>
    <t xml:space="preserve">    1. Odlivi po osnovu otkupa sopstvenih akcija i udjela</t>
  </si>
  <si>
    <t>37.</t>
  </si>
  <si>
    <t xml:space="preserve">    2. Odlivi po osnovu dugoročnih kredita</t>
  </si>
  <si>
    <t>38.</t>
  </si>
  <si>
    <t xml:space="preserve">    3. Odlivi po osnovu kratkoročnih kredita</t>
  </si>
  <si>
    <t>39.</t>
  </si>
  <si>
    <t xml:space="preserve">    4. Odlivi po osnovu finansijskog lizinga</t>
  </si>
  <si>
    <t>40.</t>
  </si>
  <si>
    <t xml:space="preserve">    5. Odlivi po osnovu isplaćenih dividendi</t>
  </si>
  <si>
    <t>41.</t>
  </si>
  <si>
    <t xml:space="preserve">    6. Odlivi po osnovu ostalih dugoročnih i kratkoročnih obaveza</t>
  </si>
  <si>
    <t>42.</t>
  </si>
  <si>
    <t xml:space="preserve">  III - NETO PRILIV GOTOVINE IZ AKTIVNOST FINANSIRANJA (527 - 532)</t>
  </si>
  <si>
    <t>43.</t>
  </si>
  <si>
    <t xml:space="preserve">  IV - NETO ODLIV GOTOVINE IZ AKTIVNOSTI FINANSIRANJA (532 - 527)</t>
  </si>
  <si>
    <t>44.</t>
  </si>
  <si>
    <t>G. UKUPNI PRILIVI GOTOVINE (501 + 513 + 527)</t>
  </si>
  <si>
    <t>45.</t>
  </si>
  <si>
    <t>D. UKUPNI ODLIVI GOTOVINE (505 + 520 + 532)</t>
  </si>
  <si>
    <t>46.</t>
  </si>
  <si>
    <t>Đ. NETO PRILIV GOTOVINE (541 - 542)</t>
  </si>
  <si>
    <t>47.</t>
  </si>
  <si>
    <t>E. NETO ODLIV GOTOVINE (542 - 541)</t>
  </si>
  <si>
    <t>48.</t>
  </si>
  <si>
    <t>Ž. GOTOVINA NA POČETKU OBRAČUNSKOG PERIODA</t>
  </si>
  <si>
    <t>49.</t>
  </si>
  <si>
    <t>Z. POZITIVNE KURSNE RAZLIKE PO OSNOVU PRERAČUNA GOTOVINE</t>
  </si>
  <si>
    <t>50.</t>
  </si>
  <si>
    <t>I. NEGATIVNE KURSNE RAZLIKE PO OSNOVU PRERAČUNA GOTOVINE</t>
  </si>
  <si>
    <t>51.</t>
  </si>
  <si>
    <t>J. GOTOVINA NA KRAJU OBRAČUNSKOG PERIODA (545 + 543 - 544 + 546 - 547)</t>
  </si>
  <si>
    <t>Ulaganja u istraživanje i razvoj (dugovni promet bez početnog stanja)</t>
  </si>
  <si>
    <t>201, dio 200</t>
  </si>
  <si>
    <t>Kupci iz Republike Srpske i kupci - povezana pravna lica iz RS (dugovni promet bez početnog stanja)</t>
  </si>
  <si>
    <t>202, dio 200</t>
  </si>
  <si>
    <t>Kupci iz Federacije BiH i kupci - povezana pravna lica iz FBiH (dugovni promet bez početnog stanja)</t>
  </si>
  <si>
    <t>203, dio 200</t>
  </si>
  <si>
    <t>Kupci iz Brčko Distrikta BiH i kupci - povezana pravna lica iz BD (dugovni promet bez početnog stanja)</t>
  </si>
  <si>
    <t>432, dio 431</t>
  </si>
  <si>
    <t>Dobavljači iz Republike Srpske i dobavljači - povezana pravna lica iz RS (potražni promet bez početnog stanja)</t>
  </si>
  <si>
    <t>433, dio 431</t>
  </si>
  <si>
    <t>Dobavljači iz Federacije BiH i dobavljači - povezana pravna lica iz FBiH (potražni promet bez početnog stanja)</t>
  </si>
  <si>
    <t>434, dio 431</t>
  </si>
  <si>
    <t>Dobavljači iz Brčko Distrikta BiH i dobavljači - povezana pravna lica iz DB (potražni promet bez početnog stanja)</t>
  </si>
  <si>
    <t>601, dio 600</t>
  </si>
  <si>
    <t>Prihodi od prodaje robe u Republici Srpskoj i prihodi od prodaje robe povezanim pravnim licima u RS</t>
  </si>
  <si>
    <t>602, dio 600</t>
  </si>
  <si>
    <t>Prihodi od prodaje robe u Federaciji BiH i prihodi od prodaje robe povezanim pravnim licima u FBiH</t>
  </si>
  <si>
    <t>603, dio 600</t>
  </si>
  <si>
    <t>Prihodi od prodaje robe u Brčko Distriktu BiH i prihodi od prodaje robe povezanim pravnim licima u BD</t>
  </si>
  <si>
    <t>611, dio 610</t>
  </si>
  <si>
    <t>Prihodi od prodaje učinaka u Republici Srpskoj i prihodi od prodaje učinaka povezanim pravnim licima u RS</t>
  </si>
  <si>
    <t>612, dio 610</t>
  </si>
  <si>
    <t>Prihodi od prodaje učinaka u Federaciji BiH i prihodi od prodaje učinaka povezanim pravnim licima u FBiH</t>
  </si>
  <si>
    <t>613, dio 610</t>
  </si>
  <si>
    <t>Prihodi od prodaje učinaka u Brčko Distriktu BiH i prihodi od prodaje učinaka povezanim pravnim licima u BD</t>
  </si>
  <si>
    <t>dio 611</t>
  </si>
  <si>
    <t>Prihodi od prodaje usluga u Republici Srpskoj</t>
  </si>
  <si>
    <t>dio 612</t>
  </si>
  <si>
    <t>Prihodi od prodaje usluga u Federaciji BiH</t>
  </si>
  <si>
    <t>dio 613</t>
  </si>
  <si>
    <t>Prihodi od prodaje usluga u Brčko Distriktu BiH</t>
  </si>
  <si>
    <t>OSTALI POSLOVNI PRIHODI (618 + 621 + 622 + 623 + 624 + 625 + 626)</t>
  </si>
  <si>
    <t xml:space="preserve">  a) Prihodi od premija, subvencija, dotacija, regresa, podsticaja i slično</t>
  </si>
  <si>
    <t>dio 650</t>
  </si>
  <si>
    <t xml:space="preserve">    Od toga: prihodi po osnovu subvencija na proizvode (subvencije koje se mogu prikazati po jedinici proizvoda, npr. vozna karta, brašno, hljeb, mlijeko i dr.)</t>
  </si>
  <si>
    <t xml:space="preserve">    Prihodi po osnovu subvencija na proizvodnju (na zapošljavanje, platu, kamatnu stopu, za smanjenje zagađenja i dr.)</t>
  </si>
  <si>
    <t xml:space="preserve">  b) Prihod od zakupnina</t>
  </si>
  <si>
    <t xml:space="preserve">  v) Prihod od donacija</t>
  </si>
  <si>
    <t xml:space="preserve">  g) Prihod od članarina</t>
  </si>
  <si>
    <t xml:space="preserve">  d) Prihod od tantijema i licencnih prava</t>
  </si>
  <si>
    <t xml:space="preserve">  đ) Prihod iz namjenskih izvora finansiranja (iz budžeta, fondova i dr.)</t>
  </si>
  <si>
    <t xml:space="preserve">  e) Ostali poslovni prihodi po drugim osnovima</t>
  </si>
  <si>
    <t>66 + 67</t>
  </si>
  <si>
    <t>FINANSIJSKI I OSTALI PRIHODI</t>
  </si>
  <si>
    <t>dio 660</t>
  </si>
  <si>
    <t xml:space="preserve">  Od toga: prihodi od učešća u dobiti (dividendi)</t>
  </si>
  <si>
    <t>dio 670</t>
  </si>
  <si>
    <t>31.12.2018.godine</t>
  </si>
  <si>
    <t>za period od 01.01. do  31.12.2018. godine</t>
  </si>
  <si>
    <t>za period koji se završava na dan 31.12.2018. godine</t>
  </si>
  <si>
    <r>
      <t xml:space="preserve">Дјелатност:   </t>
    </r>
    <r>
      <rPr>
        <b/>
        <u/>
        <sz val="10"/>
        <rFont val="YUTimes"/>
        <charset val="204"/>
      </rPr>
      <t>66.30</t>
    </r>
    <r>
      <rPr>
        <b/>
        <sz val="10"/>
        <rFont val="YUTimes"/>
        <family val="2"/>
      </rPr>
      <t xml:space="preserve">                                                   Број запослених: </t>
    </r>
    <r>
      <rPr>
        <b/>
        <u/>
        <sz val="10"/>
        <rFont val="YUTimes"/>
        <family val="2"/>
      </rPr>
      <t xml:space="preserve"> 7</t>
    </r>
  </si>
  <si>
    <t>stanje na dan 31.12.2018. godine</t>
  </si>
  <si>
    <t>POTRAZIVANJA ZA KAMATU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</si>
</sst>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6" formatCode="#,##0.00&quot;KM&quot;;\-#,##0.00&quot;KM&quot;"/>
    <numFmt numFmtId="168" formatCode="_-* #,##0&quot;KM&quot;_-;\-* #,##0&quot;KM&quot;_-;_-* &quot;-&quot;&quot;KM&quot;_-;_-@_-"/>
    <numFmt numFmtId="178" formatCode="#;;"/>
    <numFmt numFmtId="179" formatCode="000;;"/>
    <numFmt numFmtId="180" formatCode="#,##0;;"/>
    <numFmt numFmtId="181" formatCode="#,##0;[Red]\-#,##0"/>
    <numFmt numFmtId="182" formatCode="General;;"/>
  </numFmts>
  <fonts count="28">
    <font>
      <sz val="10"/>
      <name val="Arial"/>
    </font>
    <font>
      <sz val="8"/>
      <name val="Arial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</font>
    <font>
      <b/>
      <sz val="10"/>
      <name val="Calibri"/>
      <family val="2"/>
    </font>
    <font>
      <b/>
      <sz val="8"/>
      <name val="YUTimes"/>
    </font>
    <font>
      <sz val="10"/>
      <name val="YUTimes"/>
      <family val="2"/>
    </font>
    <font>
      <b/>
      <sz val="10"/>
      <name val="YUTimes"/>
    </font>
    <font>
      <b/>
      <sz val="10"/>
      <name val="YUTimes"/>
      <family val="2"/>
    </font>
    <font>
      <b/>
      <u/>
      <sz val="9"/>
      <name val="YUTimes"/>
      <family val="2"/>
    </font>
    <font>
      <b/>
      <sz val="14"/>
      <name val="YUTimes"/>
      <family val="2"/>
    </font>
    <font>
      <b/>
      <u/>
      <sz val="10"/>
      <name val="YUTimes"/>
      <family val="2"/>
    </font>
    <font>
      <b/>
      <sz val="12"/>
      <name val="YUTimes"/>
      <family val="2"/>
    </font>
    <font>
      <b/>
      <u/>
      <sz val="10"/>
      <name val="YUTimes"/>
      <charset val="204"/>
    </font>
    <font>
      <b/>
      <sz val="8"/>
      <name val="YUTimes"/>
      <family val="2"/>
    </font>
    <font>
      <sz val="8"/>
      <name val="YUTimes"/>
      <family val="2"/>
    </font>
    <font>
      <i/>
      <sz val="10"/>
      <name val="YUTimes"/>
      <family val="2"/>
    </font>
    <font>
      <sz val="10"/>
      <name val="Times-C"/>
      <family val="2"/>
    </font>
    <font>
      <b/>
      <u/>
      <sz val="10"/>
      <name val="Times-C"/>
      <family val="2"/>
    </font>
    <font>
      <b/>
      <sz val="10"/>
      <name val="Times-C"/>
      <family val="2"/>
    </font>
    <font>
      <b/>
      <sz val="8"/>
      <name val="Arial"/>
      <family val="2"/>
      <charset val="238"/>
    </font>
    <font>
      <b/>
      <sz val="12"/>
      <name val="Calibri"/>
      <family val="2"/>
    </font>
    <font>
      <b/>
      <sz val="10.5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166" fontId="5" fillId="0" borderId="0" applyFill="0" applyBorder="0">
      <alignment horizontal="center" vertical="center"/>
      <protection hidden="1"/>
    </xf>
    <xf numFmtId="168" fontId="5" fillId="0" borderId="0" applyFill="0" applyBorder="0">
      <alignment horizontal="center" vertical="center" wrapText="1"/>
      <protection hidden="1"/>
    </xf>
    <xf numFmtId="49" fontId="5" fillId="0" borderId="2" applyFill="0">
      <alignment horizontal="left" indent="1"/>
      <protection hidden="1"/>
    </xf>
    <xf numFmtId="0" fontId="5" fillId="0" borderId="2" applyFill="0">
      <alignment horizontal="left" indent="1"/>
      <protection hidden="1"/>
    </xf>
  </cellStyleXfs>
  <cellXfs count="409">
    <xf numFmtId="0" fontId="0" fillId="0" borderId="0" xfId="0"/>
    <xf numFmtId="3" fontId="6" fillId="0" borderId="3" xfId="0" applyNumberFormat="1" applyFont="1" applyBorder="1" applyAlignment="1" applyProtection="1">
      <alignment horizontal="right" vertical="center"/>
      <protection hidden="1"/>
    </xf>
    <xf numFmtId="179" fontId="6" fillId="2" borderId="1" xfId="1" applyNumberFormat="1" applyFont="1" applyFill="1" applyBorder="1">
      <alignment horizontal="center" vertical="center"/>
      <protection hidden="1"/>
    </xf>
    <xf numFmtId="3" fontId="6" fillId="2" borderId="1" xfId="0" applyNumberFormat="1" applyFont="1" applyFill="1" applyBorder="1" applyAlignment="1" applyProtection="1">
      <alignment horizontal="right" vertical="center"/>
      <protection hidden="1"/>
    </xf>
    <xf numFmtId="3" fontId="0" fillId="0" borderId="1" xfId="0" applyNumberFormat="1" applyFont="1" applyBorder="1" applyAlignment="1" applyProtection="1">
      <alignment horizontal="right" vertical="center"/>
      <protection hidden="1"/>
    </xf>
    <xf numFmtId="3" fontId="0" fillId="0" borderId="4" xfId="0" applyNumberFormat="1" applyFont="1" applyBorder="1" applyAlignment="1" applyProtection="1">
      <alignment horizontal="right" vertical="center"/>
      <protection hidden="1"/>
    </xf>
    <xf numFmtId="179" fontId="5" fillId="2" borderId="1" xfId="1" applyNumberFormat="1" applyFont="1" applyFill="1" applyBorder="1">
      <alignment horizontal="center" vertical="center"/>
      <protection hidden="1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2" borderId="4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hidden="1"/>
    </xf>
    <xf numFmtId="3" fontId="0" fillId="2" borderId="1" xfId="0" applyNumberFormat="1" applyFont="1" applyFill="1" applyBorder="1" applyAlignment="1" applyProtection="1">
      <alignment horizontal="right" vertical="center"/>
      <protection hidden="1"/>
    </xf>
    <xf numFmtId="3" fontId="0" fillId="2" borderId="4" xfId="0" applyNumberFormat="1" applyFont="1" applyFill="1" applyBorder="1" applyAlignment="1" applyProtection="1">
      <alignment horizontal="right" vertical="center"/>
      <protection hidden="1"/>
    </xf>
    <xf numFmtId="3" fontId="6" fillId="2" borderId="1" xfId="0" applyNumberFormat="1" applyFont="1" applyFill="1" applyBorder="1" applyAlignment="1" applyProtection="1">
      <alignment horizontal="right" vertical="center"/>
      <protection locked="0"/>
    </xf>
    <xf numFmtId="3" fontId="6" fillId="2" borderId="4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4" xfId="0" applyNumberFormat="1" applyFont="1" applyBorder="1" applyAlignment="1" applyProtection="1">
      <alignment horizontal="right" vertical="center"/>
      <protection locked="0"/>
    </xf>
    <xf numFmtId="179" fontId="5" fillId="2" borderId="5" xfId="1" applyNumberFormat="1" applyFont="1" applyFill="1" applyBorder="1">
      <alignment horizontal="center" vertical="center"/>
      <protection hidden="1"/>
    </xf>
    <xf numFmtId="0" fontId="27" fillId="3" borderId="6" xfId="0" applyFont="1" applyFill="1" applyBorder="1" applyAlignment="1" applyProtection="1">
      <alignment horizontal="center" vertical="center"/>
      <protection hidden="1"/>
    </xf>
    <xf numFmtId="0" fontId="27" fillId="3" borderId="6" xfId="0" applyFont="1" applyFill="1" applyBorder="1" applyAlignment="1" applyProtection="1">
      <alignment horizontal="center" vertical="center" wrapText="1"/>
      <protection hidden="1"/>
    </xf>
    <xf numFmtId="0" fontId="27" fillId="3" borderId="7" xfId="0" applyFont="1" applyFill="1" applyBorder="1" applyAlignment="1" applyProtection="1">
      <alignment horizontal="center"/>
      <protection hidden="1"/>
    </xf>
    <xf numFmtId="0" fontId="27" fillId="3" borderId="6" xfId="0" applyFont="1" applyFill="1" applyBorder="1" applyAlignment="1" applyProtection="1">
      <alignment horizontal="center"/>
      <protection hidden="1"/>
    </xf>
    <xf numFmtId="0" fontId="27" fillId="3" borderId="8" xfId="0" applyFont="1" applyFill="1" applyBorder="1" applyAlignment="1" applyProtection="1">
      <alignment horizontal="center"/>
      <protection hidden="1"/>
    </xf>
    <xf numFmtId="178" fontId="5" fillId="4" borderId="9" xfId="2" applyNumberFormat="1" applyFont="1" applyFill="1" applyBorder="1">
      <alignment horizontal="center" vertical="center" wrapText="1"/>
      <protection hidden="1"/>
    </xf>
    <xf numFmtId="0" fontId="0" fillId="4" borderId="10" xfId="0" applyFont="1" applyFill="1" applyBorder="1" applyAlignment="1" applyProtection="1">
      <protection hidden="1"/>
    </xf>
    <xf numFmtId="0" fontId="0" fillId="4" borderId="11" xfId="0" applyFont="1" applyFill="1" applyBorder="1" applyAlignment="1" applyProtection="1">
      <protection hidden="1"/>
    </xf>
    <xf numFmtId="0" fontId="5" fillId="0" borderId="12" xfId="0" applyFont="1" applyBorder="1" applyAlignment="1" applyProtection="1">
      <protection hidden="1"/>
    </xf>
    <xf numFmtId="3" fontId="5" fillId="0" borderId="12" xfId="0" applyNumberFormat="1" applyFont="1" applyBorder="1" applyAlignment="1" applyProtection="1">
      <protection hidden="1"/>
    </xf>
    <xf numFmtId="0" fontId="27" fillId="3" borderId="13" xfId="0" applyFont="1" applyFill="1" applyBorder="1" applyAlignment="1" applyProtection="1">
      <alignment horizontal="center"/>
      <protection hidden="1"/>
    </xf>
    <xf numFmtId="0" fontId="27" fillId="3" borderId="5" xfId="0" quotePrefix="1" applyNumberFormat="1" applyFont="1" applyFill="1" applyBorder="1" applyAlignment="1" applyProtection="1">
      <alignment horizontal="center"/>
      <protection hidden="1"/>
    </xf>
    <xf numFmtId="0" fontId="27" fillId="3" borderId="14" xfId="0" applyFont="1" applyFill="1" applyBorder="1" applyAlignment="1" applyProtection="1">
      <alignment horizontal="center"/>
      <protection hidden="1"/>
    </xf>
    <xf numFmtId="0" fontId="27" fillId="3" borderId="15" xfId="0" applyFont="1" applyFill="1" applyBorder="1" applyAlignment="1" applyProtection="1">
      <alignment horizontal="center"/>
      <protection hidden="1"/>
    </xf>
    <xf numFmtId="178" fontId="6" fillId="4" borderId="9" xfId="2" applyNumberFormat="1" applyFont="1" applyFill="1" applyBorder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vertical="center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7" fillId="3" borderId="1" xfId="0" applyFont="1" applyFill="1" applyBorder="1" applyAlignment="1" applyProtection="1">
      <alignment horizontal="center" vertical="center" wrapText="1"/>
      <protection hidden="1"/>
    </xf>
    <xf numFmtId="0" fontId="27" fillId="3" borderId="4" xfId="0" applyFont="1" applyFill="1" applyBorder="1" applyAlignment="1" applyProtection="1">
      <alignment horizontal="center" vertical="center" wrapText="1"/>
      <protection hidden="1"/>
    </xf>
    <xf numFmtId="0" fontId="27" fillId="3" borderId="6" xfId="0" quotePrefix="1" applyFont="1" applyFill="1" applyBorder="1" applyAlignment="1" applyProtection="1">
      <alignment horizontal="center"/>
      <protection hidden="1"/>
    </xf>
    <xf numFmtId="0" fontId="27" fillId="3" borderId="8" xfId="0" quotePrefix="1" applyFont="1" applyFill="1" applyBorder="1" applyAlignment="1" applyProtection="1">
      <alignment horizontal="center"/>
      <protection hidden="1"/>
    </xf>
    <xf numFmtId="178" fontId="5" fillId="0" borderId="18" xfId="2" applyNumberFormat="1" applyFont="1" applyBorder="1">
      <alignment horizontal="center" vertical="center" wrapText="1"/>
      <protection hidden="1"/>
    </xf>
    <xf numFmtId="179" fontId="5" fillId="0" borderId="19" xfId="1" applyNumberFormat="1" applyFont="1" applyBorder="1">
      <alignment horizontal="center" vertical="center"/>
      <protection hidden="1"/>
    </xf>
    <xf numFmtId="3" fontId="0" fillId="0" borderId="19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178" fontId="5" fillId="2" borderId="20" xfId="2" applyNumberFormat="1" applyFont="1" applyFill="1" applyBorder="1">
      <alignment horizontal="center" vertical="center" wrapText="1"/>
      <protection hidden="1"/>
    </xf>
    <xf numFmtId="178" fontId="5" fillId="0" borderId="20" xfId="2" applyNumberFormat="1" applyFont="1" applyBorder="1">
      <alignment horizontal="center" vertical="center" wrapText="1"/>
      <protection hidden="1"/>
    </xf>
    <xf numFmtId="179" fontId="5" fillId="0" borderId="1" xfId="1" applyNumberFormat="1" applyFont="1" applyBorder="1">
      <alignment horizontal="center" vertical="center"/>
      <protection hidden="1"/>
    </xf>
    <xf numFmtId="178" fontId="6" fillId="0" borderId="20" xfId="2" applyNumberFormat="1" applyFont="1" applyBorder="1">
      <alignment horizontal="center" vertical="center" wrapText="1"/>
      <protection hidden="1"/>
    </xf>
    <xf numFmtId="179" fontId="6" fillId="0" borderId="1" xfId="1" applyNumberFormat="1" applyFont="1" applyBorder="1">
      <alignment horizontal="center" vertical="center"/>
      <protection hidden="1"/>
    </xf>
    <xf numFmtId="178" fontId="6" fillId="2" borderId="20" xfId="2" applyNumberFormat="1" applyFont="1" applyFill="1" applyBorder="1">
      <alignment horizontal="center" vertical="center" wrapText="1"/>
      <protection hidden="1"/>
    </xf>
    <xf numFmtId="178" fontId="5" fillId="2" borderId="13" xfId="2" applyNumberFormat="1" applyFont="1" applyFill="1" applyBorder="1">
      <alignment horizontal="center" vertical="center" wrapText="1"/>
      <protection hidden="1"/>
    </xf>
    <xf numFmtId="3" fontId="0" fillId="2" borderId="5" xfId="0" applyNumberFormat="1" applyFont="1" applyFill="1" applyBorder="1" applyAlignment="1" applyProtection="1">
      <alignment horizontal="right" vertical="center"/>
      <protection locked="0"/>
    </xf>
    <xf numFmtId="3" fontId="0" fillId="2" borderId="15" xfId="0" applyNumberFormat="1" applyFont="1" applyFill="1" applyBorder="1" applyAlignment="1" applyProtection="1">
      <alignment horizontal="right" vertical="center"/>
      <protection locked="0"/>
    </xf>
    <xf numFmtId="0" fontId="27" fillId="3" borderId="7" xfId="0" applyFont="1" applyFill="1" applyBorder="1" applyProtection="1">
      <protection hidden="1"/>
    </xf>
    <xf numFmtId="178" fontId="6" fillId="0" borderId="18" xfId="2" applyNumberFormat="1" applyFont="1" applyBorder="1" applyProtection="1">
      <alignment horizontal="center" vertical="center" wrapText="1"/>
      <protection hidden="1"/>
    </xf>
    <xf numFmtId="179" fontId="6" fillId="0" borderId="19" xfId="1" applyNumberFormat="1" applyFont="1" applyBorder="1" applyProtection="1">
      <alignment horizontal="center" vertical="center"/>
      <protection hidden="1"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178" fontId="5" fillId="2" borderId="20" xfId="2" applyNumberFormat="1" applyFont="1" applyFill="1" applyBorder="1" applyProtection="1">
      <alignment horizontal="center" vertical="center" wrapText="1"/>
      <protection hidden="1"/>
    </xf>
    <xf numFmtId="179" fontId="5" fillId="2" borderId="1" xfId="1" applyNumberFormat="1" applyFont="1" applyFill="1" applyBorder="1" applyProtection="1">
      <alignment horizontal="center" vertical="center"/>
      <protection hidden="1"/>
    </xf>
    <xf numFmtId="178" fontId="5" fillId="0" borderId="20" xfId="2" applyNumberFormat="1" applyFont="1" applyBorder="1" applyProtection="1">
      <alignment horizontal="center" vertical="center" wrapText="1"/>
      <protection hidden="1"/>
    </xf>
    <xf numFmtId="179" fontId="5" fillId="0" borderId="1" xfId="1" applyNumberFormat="1" applyFont="1" applyBorder="1" applyProtection="1">
      <alignment horizontal="center" vertical="center"/>
      <protection hidden="1"/>
    </xf>
    <xf numFmtId="178" fontId="6" fillId="2" borderId="20" xfId="2" applyNumberFormat="1" applyFont="1" applyFill="1" applyBorder="1" applyProtection="1">
      <alignment horizontal="center" vertical="center" wrapText="1"/>
      <protection hidden="1"/>
    </xf>
    <xf numFmtId="179" fontId="6" fillId="2" borderId="1" xfId="1" applyNumberFormat="1" applyFont="1" applyFill="1" applyBorder="1" applyProtection="1">
      <alignment horizontal="center" vertical="center"/>
      <protection hidden="1"/>
    </xf>
    <xf numFmtId="178" fontId="6" fillId="0" borderId="20" xfId="2" applyNumberFormat="1" applyFont="1" applyBorder="1" applyProtection="1">
      <alignment horizontal="center" vertical="center" wrapText="1"/>
      <protection hidden="1"/>
    </xf>
    <xf numFmtId="179" fontId="6" fillId="0" borderId="1" xfId="1" applyNumberFormat="1" applyFont="1" applyBorder="1" applyProtection="1">
      <alignment horizontal="center" vertical="center"/>
      <protection hidden="1"/>
    </xf>
    <xf numFmtId="178" fontId="6" fillId="0" borderId="13" xfId="2" applyNumberFormat="1" applyFont="1" applyBorder="1" applyProtection="1">
      <alignment horizontal="center" vertical="center" wrapText="1"/>
      <protection hidden="1"/>
    </xf>
    <xf numFmtId="179" fontId="6" fillId="0" borderId="5" xfId="1" applyNumberFormat="1" applyFont="1" applyBorder="1" applyProtection="1">
      <alignment horizontal="center" vertical="center"/>
      <protection hidden="1"/>
    </xf>
    <xf numFmtId="3" fontId="6" fillId="0" borderId="5" xfId="0" applyNumberFormat="1" applyFont="1" applyBorder="1" applyAlignment="1" applyProtection="1">
      <alignment horizontal="right" vertical="center"/>
      <protection hidden="1"/>
    </xf>
    <xf numFmtId="0" fontId="8" fillId="0" borderId="0" xfId="0" applyFont="1"/>
    <xf numFmtId="0" fontId="9" fillId="0" borderId="0" xfId="0" applyFont="1" applyBorder="1"/>
    <xf numFmtId="0" fontId="11" fillId="0" borderId="0" xfId="0" quotePrefix="1" applyFont="1"/>
    <xf numFmtId="0" fontId="8" fillId="0" borderId="0" xfId="0" quotePrefix="1" applyFont="1"/>
    <xf numFmtId="0" fontId="10" fillId="0" borderId="21" xfId="0" applyFont="1" applyBorder="1"/>
    <xf numFmtId="3" fontId="14" fillId="0" borderId="22" xfId="0" applyNumberFormat="1" applyFont="1" applyBorder="1" applyAlignment="1"/>
    <xf numFmtId="0" fontId="8" fillId="0" borderId="22" xfId="0" applyFont="1" applyBorder="1"/>
    <xf numFmtId="0" fontId="10" fillId="0" borderId="23" xfId="0" applyFont="1" applyBorder="1"/>
    <xf numFmtId="0" fontId="8" fillId="0" borderId="0" xfId="0" applyFont="1" applyBorder="1"/>
    <xf numFmtId="0" fontId="9" fillId="0" borderId="2" xfId="0" applyFont="1" applyBorder="1"/>
    <xf numFmtId="0" fontId="8" fillId="0" borderId="2" xfId="0" applyFont="1" applyBorder="1"/>
    <xf numFmtId="0" fontId="8" fillId="0" borderId="24" xfId="0" applyFont="1" applyBorder="1"/>
    <xf numFmtId="0" fontId="16" fillId="0" borderId="23" xfId="0" applyFont="1" applyBorder="1"/>
    <xf numFmtId="0" fontId="17" fillId="0" borderId="0" xfId="0" applyFont="1" applyBorder="1"/>
    <xf numFmtId="0" fontId="17" fillId="0" borderId="25" xfId="0" applyFont="1" applyBorder="1"/>
    <xf numFmtId="0" fontId="8" fillId="0" borderId="25" xfId="0" applyFont="1" applyBorder="1"/>
    <xf numFmtId="0" fontId="8" fillId="0" borderId="23" xfId="0" applyFont="1" applyBorder="1"/>
    <xf numFmtId="0" fontId="10" fillId="0" borderId="0" xfId="0" applyFont="1" applyBorder="1"/>
    <xf numFmtId="0" fontId="16" fillId="0" borderId="0" xfId="0" applyFont="1" applyBorder="1"/>
    <xf numFmtId="0" fontId="16" fillId="0" borderId="2" xfId="0" applyFont="1" applyBorder="1"/>
    <xf numFmtId="0" fontId="10" fillId="0" borderId="26" xfId="0" applyFont="1" applyBorder="1"/>
    <xf numFmtId="0" fontId="16" fillId="0" borderId="27" xfId="0" applyFont="1" applyBorder="1"/>
    <xf numFmtId="0" fontId="17" fillId="0" borderId="27" xfId="0" applyFont="1" applyBorder="1"/>
    <xf numFmtId="0" fontId="10" fillId="0" borderId="27" xfId="0" applyFont="1" applyBorder="1"/>
    <xf numFmtId="0" fontId="17" fillId="0" borderId="28" xfId="0" applyFont="1" applyBorder="1"/>
    <xf numFmtId="0" fontId="18" fillId="0" borderId="0" xfId="0" applyFont="1" applyBorder="1"/>
    <xf numFmtId="0" fontId="10" fillId="0" borderId="29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3" xfId="0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9" xfId="0" applyFont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Border="1"/>
    <xf numFmtId="0" fontId="10" fillId="0" borderId="30" xfId="0" applyFont="1" applyBorder="1"/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Border="1"/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quotePrefix="1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2" fontId="8" fillId="0" borderId="5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2" fontId="10" fillId="0" borderId="52" xfId="0" applyNumberFormat="1" applyFont="1" applyBorder="1"/>
    <xf numFmtId="0" fontId="8" fillId="0" borderId="53" xfId="0" applyFont="1" applyBorder="1"/>
    <xf numFmtId="0" fontId="8" fillId="0" borderId="54" xfId="0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2" fontId="8" fillId="0" borderId="55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10" fillId="0" borderId="56" xfId="0" applyNumberFormat="1" applyFont="1" applyBorder="1"/>
    <xf numFmtId="0" fontId="8" fillId="0" borderId="57" xfId="0" applyFont="1" applyBorder="1"/>
    <xf numFmtId="0" fontId="8" fillId="0" borderId="54" xfId="0" applyFont="1" applyFill="1" applyBorder="1"/>
    <xf numFmtId="0" fontId="8" fillId="0" borderId="55" xfId="0" applyFont="1" applyBorder="1"/>
    <xf numFmtId="0" fontId="8" fillId="0" borderId="9" xfId="0" applyFont="1" applyBorder="1"/>
    <xf numFmtId="0" fontId="8" fillId="0" borderId="56" xfId="0" applyFont="1" applyBorder="1"/>
    <xf numFmtId="0" fontId="8" fillId="0" borderId="45" xfId="0" applyFont="1" applyFill="1" applyBorder="1"/>
    <xf numFmtId="0" fontId="8" fillId="0" borderId="46" xfId="0" applyFont="1" applyBorder="1"/>
    <xf numFmtId="0" fontId="8" fillId="0" borderId="47" xfId="0" applyFont="1" applyBorder="1"/>
    <xf numFmtId="0" fontId="8" fillId="0" borderId="58" xfId="0" applyFont="1" applyBorder="1"/>
    <xf numFmtId="0" fontId="8" fillId="0" borderId="48" xfId="0" applyFont="1" applyBorder="1"/>
    <xf numFmtId="0" fontId="8" fillId="0" borderId="59" xfId="0" applyFont="1" applyFill="1" applyBorder="1"/>
    <xf numFmtId="0" fontId="8" fillId="0" borderId="60" xfId="0" applyFont="1" applyBorder="1"/>
    <xf numFmtId="0" fontId="8" fillId="0" borderId="61" xfId="0" applyFont="1" applyBorder="1"/>
    <xf numFmtId="2" fontId="10" fillId="0" borderId="26" xfId="0" applyNumberFormat="1" applyFont="1" applyBorder="1"/>
    <xf numFmtId="0" fontId="8" fillId="0" borderId="62" xfId="0" applyFont="1" applyBorder="1"/>
    <xf numFmtId="0" fontId="8" fillId="0" borderId="0" xfId="0" applyFont="1" applyFill="1" applyBorder="1"/>
    <xf numFmtId="0" fontId="19" fillId="0" borderId="0" xfId="0" applyFont="1"/>
    <xf numFmtId="0" fontId="4" fillId="0" borderId="55" xfId="0" applyFont="1" applyBorder="1"/>
    <xf numFmtId="0" fontId="4" fillId="5" borderId="55" xfId="0" applyFont="1" applyFill="1" applyBorder="1"/>
    <xf numFmtId="0" fontId="4" fillId="0" borderId="55" xfId="0" applyFont="1" applyBorder="1" applyAlignment="1"/>
    <xf numFmtId="0" fontId="2" fillId="0" borderId="0" xfId="0" applyFont="1"/>
    <xf numFmtId="0" fontId="2" fillId="0" borderId="55" xfId="0" applyFont="1" applyBorder="1" applyAlignment="1">
      <alignment horizontal="left"/>
    </xf>
    <xf numFmtId="0" fontId="2" fillId="5" borderId="55" xfId="0" applyFont="1" applyFill="1" applyBorder="1" applyAlignment="1">
      <alignment horizontal="left"/>
    </xf>
    <xf numFmtId="0" fontId="2" fillId="6" borderId="5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55" xfId="0" applyBorder="1"/>
    <xf numFmtId="4" fontId="4" fillId="0" borderId="0" xfId="0" applyNumberFormat="1" applyFont="1"/>
    <xf numFmtId="0" fontId="22" fillId="0" borderId="55" xfId="0" applyFont="1" applyBorder="1"/>
    <xf numFmtId="0" fontId="22" fillId="0" borderId="55" xfId="0" applyFont="1" applyBorder="1" applyAlignment="1">
      <alignment horizontal="center"/>
    </xf>
    <xf numFmtId="49" fontId="3" fillId="0" borderId="55" xfId="0" applyNumberFormat="1" applyFont="1" applyBorder="1" applyAlignment="1">
      <alignment horizontal="left"/>
    </xf>
    <xf numFmtId="49" fontId="2" fillId="0" borderId="55" xfId="0" applyNumberFormat="1" applyFont="1" applyBorder="1" applyAlignment="1">
      <alignment horizontal="left"/>
    </xf>
    <xf numFmtId="0" fontId="2" fillId="7" borderId="55" xfId="0" applyFont="1" applyFill="1" applyBorder="1" applyAlignment="1">
      <alignment horizontal="left"/>
    </xf>
    <xf numFmtId="0" fontId="0" fillId="7" borderId="55" xfId="0" applyFill="1" applyBorder="1"/>
    <xf numFmtId="0" fontId="4" fillId="7" borderId="55" xfId="0" applyFont="1" applyFill="1" applyBorder="1" applyAlignment="1"/>
    <xf numFmtId="179" fontId="6" fillId="5" borderId="1" xfId="1" applyNumberFormat="1" applyFont="1" applyFill="1" applyBorder="1">
      <alignment horizontal="center" vertical="center"/>
      <protection hidden="1"/>
    </xf>
    <xf numFmtId="179" fontId="5" fillId="5" borderId="1" xfId="1" applyNumberFormat="1" applyFont="1" applyFill="1" applyBorder="1">
      <alignment horizontal="center" vertical="center"/>
      <protection hidden="1"/>
    </xf>
    <xf numFmtId="178" fontId="6" fillId="5" borderId="55" xfId="2" applyNumberFormat="1" applyFont="1" applyFill="1" applyBorder="1">
      <alignment horizontal="center" vertical="center" wrapText="1"/>
      <protection hidden="1"/>
    </xf>
    <xf numFmtId="179" fontId="6" fillId="5" borderId="55" xfId="1" applyNumberFormat="1" applyFont="1" applyFill="1" applyBorder="1">
      <alignment horizontal="center" vertical="center"/>
      <protection hidden="1"/>
    </xf>
    <xf numFmtId="3" fontId="6" fillId="5" borderId="55" xfId="0" applyNumberFormat="1" applyFont="1" applyFill="1" applyBorder="1" applyAlignment="1" applyProtection="1">
      <alignment vertical="center"/>
      <protection hidden="1"/>
    </xf>
    <xf numFmtId="178" fontId="5" fillId="5" borderId="55" xfId="2" applyNumberFormat="1" applyFont="1" applyFill="1" applyBorder="1">
      <alignment horizontal="center" vertical="center" wrapText="1"/>
      <protection hidden="1"/>
    </xf>
    <xf numFmtId="179" fontId="5" fillId="5" borderId="55" xfId="1" applyNumberFormat="1" applyFont="1" applyFill="1" applyBorder="1">
      <alignment horizontal="center" vertical="center"/>
      <protection hidden="1"/>
    </xf>
    <xf numFmtId="3" fontId="0" fillId="5" borderId="55" xfId="0" applyNumberFormat="1" applyFont="1" applyFill="1" applyBorder="1" applyAlignment="1" applyProtection="1">
      <alignment vertical="center"/>
      <protection hidden="1"/>
    </xf>
    <xf numFmtId="3" fontId="0" fillId="5" borderId="55" xfId="0" applyNumberFormat="1" applyFont="1" applyFill="1" applyBorder="1" applyAlignment="1" applyProtection="1">
      <alignment horizontal="right" vertical="center"/>
      <protection locked="0"/>
    </xf>
    <xf numFmtId="3" fontId="6" fillId="5" borderId="55" xfId="0" applyNumberFormat="1" applyFont="1" applyFill="1" applyBorder="1" applyAlignment="1" applyProtection="1">
      <alignment horizontal="right" vertical="center"/>
      <protection locked="0"/>
    </xf>
    <xf numFmtId="3" fontId="0" fillId="5" borderId="55" xfId="0" applyNumberFormat="1" applyFont="1" applyFill="1" applyBorder="1" applyAlignment="1" applyProtection="1">
      <alignment vertical="center" wrapText="1"/>
      <protection hidden="1"/>
    </xf>
    <xf numFmtId="3" fontId="6" fillId="5" borderId="1" xfId="0" applyNumberFormat="1" applyFont="1" applyFill="1" applyBorder="1" applyAlignment="1" applyProtection="1">
      <alignment horizontal="right" vertical="center"/>
      <protection hidden="1"/>
    </xf>
    <xf numFmtId="3" fontId="0" fillId="5" borderId="1" xfId="0" applyNumberFormat="1" applyFont="1" applyFill="1" applyBorder="1" applyAlignment="1" applyProtection="1">
      <alignment horizontal="right" vertical="center"/>
      <protection locked="0"/>
    </xf>
    <xf numFmtId="3" fontId="0" fillId="5" borderId="1" xfId="0" applyNumberFormat="1" applyFont="1" applyFill="1" applyBorder="1" applyAlignment="1" applyProtection="1">
      <alignment horizontal="right" vertical="center"/>
      <protection hidden="1"/>
    </xf>
    <xf numFmtId="3" fontId="6" fillId="5" borderId="1" xfId="0" applyNumberFormat="1" applyFont="1" applyFill="1" applyBorder="1" applyAlignment="1" applyProtection="1">
      <alignment horizontal="right" vertical="center"/>
      <protection locked="0"/>
    </xf>
    <xf numFmtId="3" fontId="6" fillId="5" borderId="55" xfId="0" applyNumberFormat="1" applyFont="1" applyFill="1" applyBorder="1" applyAlignment="1" applyProtection="1">
      <alignment horizontal="right" vertical="center"/>
      <protection hidden="1"/>
    </xf>
    <xf numFmtId="178" fontId="5" fillId="5" borderId="18" xfId="2" applyNumberFormat="1" applyFill="1" applyBorder="1">
      <alignment horizontal="center" vertical="center" wrapText="1"/>
      <protection hidden="1"/>
    </xf>
    <xf numFmtId="179" fontId="5" fillId="5" borderId="19" xfId="1" applyNumberFormat="1" applyFill="1" applyBorder="1">
      <alignment horizontal="center" vertical="center"/>
      <protection hidden="1"/>
    </xf>
    <xf numFmtId="3" fontId="6" fillId="5" borderId="19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3" xfId="0" applyNumberFormat="1" applyFont="1" applyFill="1" applyBorder="1" applyAlignment="1" applyProtection="1">
      <alignment horizontal="right" vertical="center" wrapText="1"/>
      <protection hidden="1"/>
    </xf>
    <xf numFmtId="178" fontId="5" fillId="5" borderId="20" xfId="2" applyNumberFormat="1" applyFill="1" applyBorder="1">
      <alignment horizontal="center" vertical="center" wrapText="1"/>
      <protection hidden="1"/>
    </xf>
    <xf numFmtId="179" fontId="5" fillId="5" borderId="1" xfId="1" applyNumberFormat="1" applyFill="1" applyBorder="1">
      <alignment horizontal="center" vertical="center"/>
      <protection hidden="1"/>
    </xf>
    <xf numFmtId="3" fontId="6" fillId="5" borderId="1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4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5" borderId="4" xfId="0" applyNumberFormat="1" applyFont="1" applyFill="1" applyBorder="1" applyAlignment="1" applyProtection="1">
      <alignment horizontal="right" vertical="center" wrapText="1"/>
      <protection locked="0"/>
    </xf>
    <xf numFmtId="178" fontId="5" fillId="5" borderId="13" xfId="2" applyNumberFormat="1" applyFill="1" applyBorder="1">
      <alignment horizontal="center" vertical="center" wrapText="1"/>
      <protection hidden="1"/>
    </xf>
    <xf numFmtId="179" fontId="5" fillId="5" borderId="5" xfId="1" applyNumberFormat="1" applyFill="1" applyBorder="1">
      <alignment horizontal="center" vertical="center"/>
      <protection hidden="1"/>
    </xf>
    <xf numFmtId="3" fontId="6" fillId="5" borderId="5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15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19" xfId="0" applyNumberFormat="1" applyFill="1" applyBorder="1" applyAlignment="1" applyProtection="1">
      <alignment horizontal="right" vertical="center"/>
      <protection hidden="1"/>
    </xf>
    <xf numFmtId="3" fontId="0" fillId="5" borderId="3" xfId="0" applyNumberFormat="1" applyFill="1" applyBorder="1" applyAlignment="1" applyProtection="1">
      <alignment horizontal="right" vertical="center"/>
      <protection hidden="1"/>
    </xf>
    <xf numFmtId="3" fontId="6" fillId="5" borderId="4" xfId="0" applyNumberFormat="1" applyFont="1" applyFill="1" applyBorder="1" applyAlignment="1" applyProtection="1">
      <alignment horizontal="right" vertical="center"/>
      <protection hidden="1"/>
    </xf>
    <xf numFmtId="3" fontId="0" fillId="5" borderId="4" xfId="0" applyNumberFormat="1" applyFont="1" applyFill="1" applyBorder="1" applyAlignment="1" applyProtection="1">
      <alignment horizontal="right" vertical="center"/>
      <protection locked="0"/>
    </xf>
    <xf numFmtId="3" fontId="0" fillId="5" borderId="4" xfId="0" applyNumberFormat="1" applyFont="1" applyFill="1" applyBorder="1" applyAlignment="1" applyProtection="1">
      <alignment horizontal="right" vertical="center"/>
      <protection hidden="1"/>
    </xf>
    <xf numFmtId="3" fontId="6" fillId="5" borderId="4" xfId="0" applyNumberFormat="1" applyFont="1" applyFill="1" applyBorder="1" applyAlignment="1" applyProtection="1">
      <alignment horizontal="right" vertical="center"/>
      <protection locked="0"/>
    </xf>
    <xf numFmtId="181" fontId="6" fillId="5" borderId="5" xfId="0" applyNumberFormat="1" applyFont="1" applyFill="1" applyBorder="1" applyAlignment="1" applyProtection="1">
      <alignment horizontal="right" vertical="center"/>
      <protection hidden="1"/>
    </xf>
    <xf numFmtId="3" fontId="0" fillId="5" borderId="55" xfId="0" applyNumberFormat="1" applyFont="1" applyFill="1" applyBorder="1" applyAlignment="1" applyProtection="1">
      <alignment horizontal="right" vertical="center"/>
      <protection hidden="1"/>
    </xf>
    <xf numFmtId="180" fontId="6" fillId="5" borderId="5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hidden="1"/>
    </xf>
    <xf numFmtId="49" fontId="5" fillId="0" borderId="2" xfId="3" applyFont="1">
      <alignment horizontal="left" indent="1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182" fontId="5" fillId="0" borderId="0" xfId="0" applyNumberFormat="1" applyFont="1" applyBorder="1" applyAlignment="1" applyProtection="1">
      <alignment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/>
    <xf numFmtId="0" fontId="5" fillId="0" borderId="0" xfId="4" applyFont="1" applyBorder="1" applyAlignment="1">
      <protection hidden="1"/>
    </xf>
    <xf numFmtId="0" fontId="0" fillId="0" borderId="12" xfId="0" applyBorder="1"/>
    <xf numFmtId="1" fontId="0" fillId="0" borderId="0" xfId="0" applyNumberFormat="1" applyAlignment="1" applyProtection="1">
      <alignment horizontal="right" vertical="center"/>
      <protection hidden="1"/>
    </xf>
    <xf numFmtId="0" fontId="3" fillId="0" borderId="0" xfId="0" applyFont="1"/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63" xfId="0" applyBorder="1"/>
    <xf numFmtId="178" fontId="6" fillId="5" borderId="18" xfId="2" applyNumberFormat="1" applyFont="1" applyFill="1" applyBorder="1" applyAlignment="1">
      <alignment horizontal="center" vertical="center" wrapText="1"/>
      <protection hidden="1"/>
    </xf>
    <xf numFmtId="179" fontId="6" fillId="5" borderId="19" xfId="1" applyNumberFormat="1" applyFont="1" applyFill="1" applyBorder="1">
      <alignment horizontal="center" vertical="center"/>
      <protection hidden="1"/>
    </xf>
    <xf numFmtId="3" fontId="6" fillId="5" borderId="19" xfId="0" applyNumberFormat="1" applyFont="1" applyFill="1" applyBorder="1" applyAlignment="1" applyProtection="1">
      <alignment horizontal="right" vertical="center"/>
      <protection hidden="1"/>
    </xf>
    <xf numFmtId="3" fontId="6" fillId="5" borderId="3" xfId="0" applyNumberFormat="1" applyFont="1" applyFill="1" applyBorder="1" applyAlignment="1" applyProtection="1">
      <alignment horizontal="right" vertical="center"/>
      <protection hidden="1"/>
    </xf>
    <xf numFmtId="178" fontId="6" fillId="5" borderId="20" xfId="2" applyNumberFormat="1" applyFont="1" applyFill="1" applyBorder="1" applyAlignment="1">
      <alignment horizontal="center" vertical="center" wrapText="1"/>
      <protection hidden="1"/>
    </xf>
    <xf numFmtId="178" fontId="5" fillId="5" borderId="20" xfId="2" applyNumberFormat="1" applyFont="1" applyFill="1" applyBorder="1" applyAlignment="1">
      <alignment horizontal="center" vertical="center" wrapText="1"/>
      <protection hidden="1"/>
    </xf>
    <xf numFmtId="0" fontId="6" fillId="5" borderId="1" xfId="0" applyNumberFormat="1" applyFont="1" applyFill="1" applyBorder="1" applyAlignment="1" applyProtection="1">
      <alignment horizontal="right" vertical="center"/>
      <protection locked="0"/>
    </xf>
    <xf numFmtId="0" fontId="6" fillId="5" borderId="4" xfId="0" applyNumberFormat="1" applyFont="1" applyFill="1" applyBorder="1" applyAlignment="1" applyProtection="1">
      <alignment horizontal="right" vertical="center"/>
      <protection locked="0"/>
    </xf>
    <xf numFmtId="3" fontId="4" fillId="5" borderId="1" xfId="0" applyNumberFormat="1" applyFont="1" applyFill="1" applyBorder="1" applyAlignment="1" applyProtection="1">
      <alignment horizontal="right" vertical="center"/>
      <protection locked="0"/>
    </xf>
    <xf numFmtId="0" fontId="0" fillId="5" borderId="4" xfId="0" applyNumberFormat="1" applyFont="1" applyFill="1" applyBorder="1" applyAlignment="1" applyProtection="1">
      <alignment horizontal="right" vertical="center"/>
      <protection locked="0"/>
    </xf>
    <xf numFmtId="0" fontId="0" fillId="5" borderId="1" xfId="0" applyNumberFormat="1" applyFont="1" applyFill="1" applyBorder="1" applyAlignment="1" applyProtection="1">
      <alignment horizontal="right" vertical="center"/>
      <protection locked="0"/>
    </xf>
    <xf numFmtId="178" fontId="5" fillId="5" borderId="13" xfId="2" applyNumberFormat="1" applyFont="1" applyFill="1" applyBorder="1" applyAlignment="1">
      <alignment horizontal="center" vertical="center" wrapText="1"/>
      <protection hidden="1"/>
    </xf>
    <xf numFmtId="179" fontId="5" fillId="5" borderId="5" xfId="1" applyNumberFormat="1" applyFont="1" applyFill="1" applyBorder="1">
      <alignment horizontal="center" vertical="center"/>
      <protection hidden="1"/>
    </xf>
    <xf numFmtId="0" fontId="0" fillId="5" borderId="5" xfId="0" applyNumberFormat="1" applyFont="1" applyFill="1" applyBorder="1" applyAlignment="1" applyProtection="1">
      <alignment horizontal="right" vertical="center"/>
      <protection locked="0"/>
    </xf>
    <xf numFmtId="0" fontId="0" fillId="5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3" fontId="4" fillId="0" borderId="19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left"/>
    </xf>
    <xf numFmtId="0" fontId="5" fillId="0" borderId="63" xfId="4" applyFont="1" applyBorder="1" applyAlignment="1">
      <alignment horizontal="center"/>
      <protection hidden="1"/>
    </xf>
    <xf numFmtId="0" fontId="0" fillId="0" borderId="0" xfId="0" applyAlignment="1">
      <alignment horizontal="left"/>
    </xf>
    <xf numFmtId="0" fontId="5" fillId="0" borderId="10" xfId="4" applyFont="1" applyBorder="1" applyAlignment="1">
      <alignment horizontal="center"/>
      <protection hidden="1"/>
    </xf>
    <xf numFmtId="49" fontId="6" fillId="0" borderId="2" xfId="3" applyFont="1">
      <alignment horizontal="left" indent="1"/>
      <protection hidden="1"/>
    </xf>
    <xf numFmtId="0" fontId="27" fillId="3" borderId="8" xfId="0" applyFont="1" applyFill="1" applyBorder="1" applyAlignment="1" applyProtection="1">
      <alignment horizontal="center" vertical="center" wrapText="1"/>
      <protection hidden="1"/>
    </xf>
    <xf numFmtId="0" fontId="27" fillId="3" borderId="64" xfId="0" applyFont="1" applyFill="1" applyBorder="1" applyAlignment="1" applyProtection="1">
      <alignment horizontal="center"/>
      <protection hidden="1"/>
    </xf>
    <xf numFmtId="0" fontId="27" fillId="3" borderId="65" xfId="0" applyFont="1" applyFill="1" applyBorder="1" applyAlignment="1" applyProtection="1">
      <alignment horizontal="center"/>
      <protection hidden="1"/>
    </xf>
    <xf numFmtId="0" fontId="27" fillId="3" borderId="66" xfId="0" applyFont="1" applyFill="1" applyBorder="1" applyAlignment="1" applyProtection="1">
      <alignment horizontal="center"/>
      <protection hidden="1"/>
    </xf>
    <xf numFmtId="0" fontId="25" fillId="0" borderId="0" xfId="0" applyFont="1"/>
    <xf numFmtId="14" fontId="25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0" xfId="0" applyFont="1"/>
    <xf numFmtId="49" fontId="26" fillId="0" borderId="0" xfId="0" applyNumberFormat="1" applyFont="1" applyAlignment="1">
      <alignment horizontal="left"/>
    </xf>
    <xf numFmtId="181" fontId="6" fillId="5" borderId="15" xfId="0" applyNumberFormat="1" applyFont="1" applyFill="1" applyBorder="1" applyAlignment="1" applyProtection="1">
      <alignment horizontal="right" vertical="center"/>
      <protection hidden="1"/>
    </xf>
    <xf numFmtId="3" fontId="6" fillId="2" borderId="4" xfId="0" applyNumberFormat="1" applyFont="1" applyFill="1" applyBorder="1" applyAlignment="1" applyProtection="1">
      <alignment horizontal="right" vertical="center"/>
      <protection hidden="1"/>
    </xf>
    <xf numFmtId="3" fontId="6" fillId="0" borderId="4" xfId="0" applyNumberFormat="1" applyFont="1" applyBorder="1" applyAlignment="1" applyProtection="1">
      <alignment horizontal="right" vertical="center"/>
      <protection hidden="1"/>
    </xf>
    <xf numFmtId="3" fontId="6" fillId="0" borderId="15" xfId="0" applyNumberFormat="1" applyFont="1" applyBorder="1" applyAlignment="1" applyProtection="1">
      <alignment horizontal="right" vertical="center"/>
      <protection hidden="1"/>
    </xf>
    <xf numFmtId="0" fontId="6" fillId="0" borderId="2" xfId="4" applyFont="1" applyBorder="1" applyAlignment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" fillId="0" borderId="2" xfId="4" applyFont="1" applyBorder="1" applyAlignment="1">
      <alignment horizontal="left"/>
      <protection hidden="1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left"/>
    </xf>
    <xf numFmtId="0" fontId="0" fillId="0" borderId="27" xfId="0" applyBorder="1" applyAlignment="1">
      <alignment horizontal="left"/>
    </xf>
    <xf numFmtId="3" fontId="1" fillId="5" borderId="55" xfId="0" applyNumberFormat="1" applyFont="1" applyFill="1" applyBorder="1" applyAlignment="1" applyProtection="1">
      <alignment horizontal="right" vertical="center"/>
      <protection locked="0"/>
    </xf>
    <xf numFmtId="3" fontId="0" fillId="5" borderId="55" xfId="0" applyNumberFormat="1" applyFill="1" applyBorder="1" applyAlignment="1" applyProtection="1">
      <alignment vertical="center"/>
      <protection hidden="1"/>
    </xf>
    <xf numFmtId="3" fontId="0" fillId="0" borderId="0" xfId="0" applyNumberFormat="1"/>
    <xf numFmtId="0" fontId="27" fillId="3" borderId="19" xfId="0" applyFont="1" applyFill="1" applyBorder="1" applyAlignment="1" applyProtection="1">
      <alignment horizontal="center" vertical="center" wrapText="1"/>
      <protection hidden="1"/>
    </xf>
    <xf numFmtId="0" fontId="27" fillId="3" borderId="68" xfId="0" applyFont="1" applyFill="1" applyBorder="1" applyAlignment="1" applyProtection="1">
      <alignment horizontal="center" vertical="center" wrapText="1"/>
      <protection hidden="1"/>
    </xf>
    <xf numFmtId="0" fontId="27" fillId="3" borderId="19" xfId="0" applyFont="1" applyFill="1" applyBorder="1" applyAlignment="1" applyProtection="1">
      <alignment horizontal="center" vertical="center"/>
      <protection hidden="1"/>
    </xf>
    <xf numFmtId="0" fontId="27" fillId="3" borderId="3" xfId="0" applyFont="1" applyFill="1" applyBorder="1" applyAlignment="1" applyProtection="1">
      <alignment horizontal="center" vertical="center" wrapText="1"/>
      <protection hidden="1"/>
    </xf>
    <xf numFmtId="0" fontId="27" fillId="3" borderId="69" xfId="0" applyFont="1" applyFill="1" applyBorder="1" applyAlignment="1" applyProtection="1">
      <alignment horizontal="center" vertical="center" wrapText="1"/>
      <protection hidden="1"/>
    </xf>
    <xf numFmtId="0" fontId="27" fillId="3" borderId="14" xfId="0" applyFont="1" applyFill="1" applyBorder="1" applyAlignment="1" applyProtection="1">
      <alignment horizontal="center"/>
      <protection hidden="1"/>
    </xf>
    <xf numFmtId="0" fontId="27" fillId="3" borderId="70" xfId="0" applyFont="1" applyFill="1" applyBorder="1" applyAlignment="1" applyProtection="1">
      <alignment horizontal="center"/>
      <protection hidden="1"/>
    </xf>
    <xf numFmtId="0" fontId="27" fillId="3" borderId="71" xfId="0" applyFont="1" applyFill="1" applyBorder="1" applyAlignment="1" applyProtection="1">
      <alignment horizontal="center"/>
      <protection hidden="1"/>
    </xf>
    <xf numFmtId="0" fontId="0" fillId="5" borderId="55" xfId="0" applyFont="1" applyFill="1" applyBorder="1" applyAlignment="1" applyProtection="1">
      <alignment horizontal="left" vertical="center" wrapText="1"/>
      <protection hidden="1"/>
    </xf>
    <xf numFmtId="0" fontId="27" fillId="3" borderId="64" xfId="0" applyFont="1" applyFill="1" applyBorder="1" applyAlignment="1" applyProtection="1">
      <alignment horizontal="center" vertical="center" wrapText="1"/>
      <protection hidden="1"/>
    </xf>
    <xf numFmtId="0" fontId="27" fillId="3" borderId="76" xfId="0" applyFont="1" applyFill="1" applyBorder="1" applyAlignment="1" applyProtection="1">
      <alignment horizontal="center" vertical="center" wrapText="1"/>
      <protection hidden="1"/>
    </xf>
    <xf numFmtId="0" fontId="27" fillId="8" borderId="72" xfId="0" applyFont="1" applyFill="1" applyBorder="1" applyAlignment="1" applyProtection="1">
      <alignment horizontal="center" vertical="center"/>
      <protection hidden="1"/>
    </xf>
    <xf numFmtId="0" fontId="27" fillId="8" borderId="12" xfId="0" applyFont="1" applyFill="1" applyBorder="1" applyAlignment="1" applyProtection="1">
      <alignment horizontal="center" vertical="center"/>
      <protection hidden="1"/>
    </xf>
    <xf numFmtId="0" fontId="27" fillId="8" borderId="73" xfId="0" applyFont="1" applyFill="1" applyBorder="1" applyAlignment="1" applyProtection="1">
      <alignment horizontal="center" vertical="center"/>
      <protection hidden="1"/>
    </xf>
    <xf numFmtId="0" fontId="27" fillId="8" borderId="74" xfId="0" applyFont="1" applyFill="1" applyBorder="1" applyAlignment="1" applyProtection="1">
      <alignment horizontal="center" vertical="center"/>
      <protection hidden="1"/>
    </xf>
    <xf numFmtId="0" fontId="27" fillId="8" borderId="77" xfId="0" applyFont="1" applyFill="1" applyBorder="1" applyAlignment="1" applyProtection="1">
      <alignment horizontal="center" vertical="center"/>
      <protection hidden="1"/>
    </xf>
    <xf numFmtId="0" fontId="27" fillId="8" borderId="75" xfId="0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left" vertical="center" wrapText="1"/>
      <protection hidden="1"/>
    </xf>
    <xf numFmtId="0" fontId="6" fillId="5" borderId="55" xfId="0" applyFont="1" applyFill="1" applyBorder="1" applyAlignment="1" applyProtection="1">
      <alignment horizontal="left" vertical="center" wrapText="1"/>
      <protection hidden="1"/>
    </xf>
    <xf numFmtId="0" fontId="27" fillId="3" borderId="72" xfId="0" applyFont="1" applyFill="1" applyBorder="1" applyAlignment="1" applyProtection="1">
      <alignment horizontal="center" vertical="center"/>
      <protection hidden="1"/>
    </xf>
    <xf numFmtId="0" fontId="27" fillId="3" borderId="12" xfId="0" applyFont="1" applyFill="1" applyBorder="1" applyAlignment="1" applyProtection="1">
      <alignment horizontal="center" vertical="center"/>
      <protection hidden="1"/>
    </xf>
    <xf numFmtId="0" fontId="27" fillId="3" borderId="73" xfId="0" applyFont="1" applyFill="1" applyBorder="1" applyAlignment="1" applyProtection="1">
      <alignment horizontal="center" vertical="center"/>
      <protection hidden="1"/>
    </xf>
    <xf numFmtId="0" fontId="27" fillId="3" borderId="74" xfId="0" applyFont="1" applyFill="1" applyBorder="1" applyAlignment="1" applyProtection="1">
      <alignment horizontal="center" vertical="center"/>
      <protection hidden="1"/>
    </xf>
    <xf numFmtId="0" fontId="27" fillId="3" borderId="77" xfId="0" applyFont="1" applyFill="1" applyBorder="1" applyAlignment="1" applyProtection="1">
      <alignment horizontal="center" vertical="center"/>
      <protection hidden="1"/>
    </xf>
    <xf numFmtId="0" fontId="27" fillId="3" borderId="75" xfId="0" applyFont="1" applyFill="1" applyBorder="1" applyAlignment="1" applyProtection="1">
      <alignment horizontal="center" vertical="center"/>
      <protection hidden="1"/>
    </xf>
    <xf numFmtId="0" fontId="27" fillId="3" borderId="66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6" fillId="4" borderId="17" xfId="0" applyFont="1" applyFill="1" applyBorder="1" applyAlignment="1" applyProtection="1">
      <alignment horizontal="left" vertical="center"/>
      <protection hidden="1"/>
    </xf>
    <xf numFmtId="0" fontId="27" fillId="3" borderId="72" xfId="0" applyFont="1" applyFill="1" applyBorder="1" applyAlignment="1" applyProtection="1">
      <alignment horizontal="center" vertical="center" wrapText="1"/>
      <protection hidden="1"/>
    </xf>
    <xf numFmtId="0" fontId="27" fillId="3" borderId="73" xfId="0" applyFont="1" applyFill="1" applyBorder="1" applyAlignment="1" applyProtection="1">
      <alignment horizontal="center" vertical="center" wrapText="1"/>
      <protection hidden="1"/>
    </xf>
    <xf numFmtId="0" fontId="27" fillId="3" borderId="74" xfId="0" applyFont="1" applyFill="1" applyBorder="1" applyAlignment="1" applyProtection="1">
      <alignment horizontal="center" vertical="center" wrapText="1"/>
      <protection hidden="1"/>
    </xf>
    <xf numFmtId="0" fontId="27" fillId="3" borderId="75" xfId="0" applyFont="1" applyFill="1" applyBorder="1" applyAlignment="1" applyProtection="1">
      <alignment horizontal="center" vertical="center" wrapText="1"/>
      <protection hidden="1"/>
    </xf>
    <xf numFmtId="0" fontId="27" fillId="3" borderId="65" xfId="0" applyFont="1" applyFill="1" applyBorder="1" applyAlignment="1" applyProtection="1">
      <alignment horizontal="center" vertical="center" wrapText="1"/>
      <protection hidden="1"/>
    </xf>
    <xf numFmtId="0" fontId="6" fillId="0" borderId="10" xfId="4" applyFont="1" applyBorder="1" applyAlignment="1">
      <alignment horizont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49" fontId="6" fillId="0" borderId="2" xfId="3" applyFont="1" applyAlignment="1">
      <alignment horizontal="left"/>
      <protection hidden="1"/>
    </xf>
    <xf numFmtId="49" fontId="6" fillId="0" borderId="10" xfId="3" applyFont="1" applyBorder="1" applyAlignment="1">
      <alignment horizontal="center"/>
      <protection hidden="1"/>
    </xf>
    <xf numFmtId="0" fontId="5" fillId="0" borderId="12" xfId="4" applyFont="1" applyBorder="1">
      <alignment horizontal="left" indent="1"/>
      <protection hidden="1"/>
    </xf>
    <xf numFmtId="0" fontId="5" fillId="0" borderId="63" xfId="4" applyFont="1" applyBorder="1">
      <alignment horizontal="left" inden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right" vertical="center"/>
      <protection hidden="1"/>
    </xf>
    <xf numFmtId="0" fontId="2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1" xfId="0" applyFont="1" applyFill="1" applyBorder="1" applyAlignment="1" applyProtection="1">
      <alignment horizontal="left" vertical="center" wrapText="1"/>
      <protection hidden="1"/>
    </xf>
    <xf numFmtId="0" fontId="6" fillId="5" borderId="19" xfId="0" applyFont="1" applyFill="1" applyBorder="1" applyAlignment="1" applyProtection="1">
      <alignment horizontal="left" vertical="center" wrapText="1"/>
      <protection hidden="1"/>
    </xf>
    <xf numFmtId="0" fontId="6" fillId="5" borderId="1" xfId="0" applyFont="1" applyFill="1" applyBorder="1" applyAlignment="1" applyProtection="1">
      <alignment horizontal="left" vertical="center" wrapText="1"/>
      <protection hidden="1"/>
    </xf>
    <xf numFmtId="0" fontId="27" fillId="3" borderId="18" xfId="0" applyFont="1" applyFill="1" applyBorder="1" applyAlignment="1" applyProtection="1">
      <alignment horizontal="center" vertical="center" wrapText="1"/>
      <protection hidden="1"/>
    </xf>
    <xf numFmtId="0" fontId="27" fillId="3" borderId="7" xfId="0" applyFont="1" applyFill="1" applyBorder="1" applyAlignment="1" applyProtection="1">
      <alignment horizontal="center" vertical="center" wrapText="1"/>
      <protection hidden="1"/>
    </xf>
    <xf numFmtId="0" fontId="27" fillId="3" borderId="6" xfId="0" applyFont="1" applyFill="1" applyBorder="1" applyAlignment="1" applyProtection="1">
      <alignment horizontal="center" vertical="center"/>
      <protection hidden="1"/>
    </xf>
    <xf numFmtId="0" fontId="27" fillId="3" borderId="6" xfId="0" applyFont="1" applyFill="1" applyBorder="1" applyAlignment="1" applyProtection="1">
      <alignment horizontal="center" vertical="center" wrapText="1"/>
      <protection hidden="1"/>
    </xf>
    <xf numFmtId="0" fontId="27" fillId="3" borderId="3" xfId="0" applyFont="1" applyFill="1" applyBorder="1" applyAlignment="1" applyProtection="1">
      <alignment horizontal="center" vertical="center"/>
      <protection hidden="1"/>
    </xf>
    <xf numFmtId="0" fontId="5" fillId="0" borderId="10" xfId="4" applyFont="1" applyBorder="1" applyAlignment="1">
      <alignment horizontal="center"/>
      <protection hidden="1"/>
    </xf>
    <xf numFmtId="49" fontId="6" fillId="0" borderId="2" xfId="3" applyFont="1">
      <alignment horizontal="left" indent="1"/>
      <protection hidden="1"/>
    </xf>
    <xf numFmtId="0" fontId="5" fillId="0" borderId="63" xfId="4" applyFont="1" applyBorder="1" applyAlignment="1">
      <alignment horizontal="center"/>
      <protection hidden="1"/>
    </xf>
    <xf numFmtId="1" fontId="0" fillId="0" borderId="2" xfId="0" applyNumberFormat="1" applyFill="1" applyBorder="1" applyAlignment="1" applyProtection="1">
      <alignment horizontal="center" vertical="center"/>
      <protection hidden="1"/>
    </xf>
    <xf numFmtId="0" fontId="27" fillId="3" borderId="65" xfId="0" applyFont="1" applyFill="1" applyBorder="1" applyAlignment="1" applyProtection="1">
      <alignment horizontal="center"/>
      <protection hidden="1"/>
    </xf>
    <xf numFmtId="0" fontId="0" fillId="5" borderId="5" xfId="0" applyFont="1" applyFill="1" applyBorder="1" applyAlignment="1" applyProtection="1">
      <alignment horizontal="left" vertical="center" wrapText="1"/>
      <protection hidden="1"/>
    </xf>
    <xf numFmtId="0" fontId="6" fillId="5" borderId="78" xfId="0" applyFont="1" applyFill="1" applyBorder="1" applyAlignment="1" applyProtection="1">
      <alignment horizontal="left" vertical="center" wrapText="1"/>
      <protection hidden="1"/>
    </xf>
    <xf numFmtId="0" fontId="6" fillId="5" borderId="79" xfId="0" applyFont="1" applyFill="1" applyBorder="1" applyAlignment="1" applyProtection="1">
      <alignment horizontal="left" vertical="center" wrapText="1"/>
      <protection hidden="1"/>
    </xf>
    <xf numFmtId="0" fontId="6" fillId="5" borderId="80" xfId="0" applyFont="1" applyFill="1" applyBorder="1" applyAlignment="1" applyProtection="1">
      <alignment horizontal="left" vertical="center" wrapText="1"/>
      <protection hidden="1"/>
    </xf>
    <xf numFmtId="0" fontId="27" fillId="3" borderId="20" xfId="0" applyFont="1" applyFill="1" applyBorder="1" applyAlignment="1" applyProtection="1">
      <alignment horizontal="center" vertical="center" wrapText="1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 wrapText="1"/>
      <protection hidden="1"/>
    </xf>
    <xf numFmtId="0" fontId="27" fillId="3" borderId="6" xfId="0" applyFont="1" applyFill="1" applyBorder="1" applyAlignment="1" applyProtection="1">
      <alignment horizontal="center"/>
      <protection hidden="1"/>
    </xf>
    <xf numFmtId="0" fontId="6" fillId="5" borderId="5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2" xfId="4" applyFont="1" applyBorder="1" applyAlignment="1">
      <alignment horizont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19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78" xfId="0" applyFont="1" applyBorder="1" applyAlignment="1" applyProtection="1">
      <alignment horizontal="left" vertical="center" wrapText="1"/>
      <protection hidden="1"/>
    </xf>
    <xf numFmtId="0" fontId="0" fillId="0" borderId="79" xfId="0" applyFont="1" applyBorder="1" applyAlignment="1" applyProtection="1">
      <alignment horizontal="left" vertical="center" wrapText="1"/>
      <protection hidden="1"/>
    </xf>
    <xf numFmtId="0" fontId="0" fillId="0" borderId="80" xfId="0" applyFont="1" applyBorder="1" applyAlignment="1" applyProtection="1">
      <alignment horizontal="left" vertical="center" wrapText="1"/>
      <protection hidden="1"/>
    </xf>
    <xf numFmtId="0" fontId="0" fillId="2" borderId="5" xfId="0" applyFont="1" applyFill="1" applyBorder="1" applyAlignment="1" applyProtection="1">
      <alignment horizontal="left" vertical="center" wrapText="1"/>
      <protection hidden="1"/>
    </xf>
    <xf numFmtId="0" fontId="5" fillId="0" borderId="0" xfId="4" applyFont="1" applyBorder="1" applyAlignment="1">
      <alignment horizontal="center"/>
      <protection hidden="1"/>
    </xf>
    <xf numFmtId="0" fontId="3" fillId="0" borderId="2" xfId="0" applyFont="1" applyBorder="1" applyAlignment="1">
      <alignment horizontal="center"/>
    </xf>
    <xf numFmtId="0" fontId="27" fillId="3" borderId="14" xfId="0" applyFont="1" applyFill="1" applyBorder="1" applyAlignment="1" applyProtection="1">
      <alignment horizontal="center" wrapText="1"/>
      <protection hidden="1"/>
    </xf>
    <xf numFmtId="0" fontId="27" fillId="3" borderId="70" xfId="0" applyFont="1" applyFill="1" applyBorder="1" applyAlignment="1" applyProtection="1">
      <alignment horizontal="center" wrapText="1"/>
      <protection hidden="1"/>
    </xf>
    <xf numFmtId="0" fontId="27" fillId="3" borderId="71" xfId="0" applyFont="1" applyFill="1" applyBorder="1" applyAlignment="1" applyProtection="1">
      <alignment horizontal="center" wrapText="1"/>
      <protection hidden="1"/>
    </xf>
    <xf numFmtId="0" fontId="27" fillId="3" borderId="12" xfId="0" applyFont="1" applyFill="1" applyBorder="1" applyAlignment="1" applyProtection="1">
      <alignment horizontal="center" vertical="center" wrapText="1"/>
      <protection hidden="1"/>
    </xf>
    <xf numFmtId="0" fontId="27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78" xfId="0" applyFont="1" applyBorder="1" applyAlignment="1" applyProtection="1">
      <alignment vertical="center" wrapText="1"/>
      <protection hidden="1"/>
    </xf>
    <xf numFmtId="0" fontId="0" fillId="0" borderId="79" xfId="0" applyFont="1" applyBorder="1" applyAlignment="1" applyProtection="1">
      <alignment vertical="center" wrapText="1"/>
      <protection hidden="1"/>
    </xf>
    <xf numFmtId="0" fontId="0" fillId="0" borderId="80" xfId="0" applyFont="1" applyBorder="1" applyAlignment="1" applyProtection="1">
      <alignment vertical="center" wrapText="1"/>
      <protection hidden="1"/>
    </xf>
    <xf numFmtId="0" fontId="0" fillId="2" borderId="78" xfId="0" applyFont="1" applyFill="1" applyBorder="1" applyAlignment="1" applyProtection="1">
      <alignment vertical="center" wrapText="1"/>
      <protection hidden="1"/>
    </xf>
    <xf numFmtId="0" fontId="0" fillId="2" borderId="79" xfId="0" applyFont="1" applyFill="1" applyBorder="1" applyAlignment="1" applyProtection="1">
      <alignment vertical="center" wrapText="1"/>
      <protection hidden="1"/>
    </xf>
    <xf numFmtId="0" fontId="0" fillId="2" borderId="80" xfId="0" applyFont="1" applyFill="1" applyBorder="1" applyAlignment="1" applyProtection="1">
      <alignment vertical="center" wrapText="1"/>
      <protection hidden="1"/>
    </xf>
    <xf numFmtId="0" fontId="6" fillId="0" borderId="81" xfId="0" applyFont="1" applyBorder="1" applyAlignment="1" applyProtection="1">
      <alignment vertical="center" wrapText="1"/>
      <protection hidden="1"/>
    </xf>
    <xf numFmtId="0" fontId="6" fillId="0" borderId="82" xfId="0" applyFont="1" applyBorder="1" applyAlignment="1" applyProtection="1">
      <alignment vertical="center" wrapText="1"/>
      <protection hidden="1"/>
    </xf>
    <xf numFmtId="0" fontId="6" fillId="0" borderId="83" xfId="0" applyFont="1" applyBorder="1" applyAlignment="1" applyProtection="1">
      <alignment vertical="center" wrapText="1"/>
      <protection hidden="1"/>
    </xf>
    <xf numFmtId="0" fontId="6" fillId="2" borderId="78" xfId="0" applyFont="1" applyFill="1" applyBorder="1" applyAlignment="1" applyProtection="1">
      <alignment vertical="center" wrapText="1"/>
      <protection hidden="1"/>
    </xf>
    <xf numFmtId="0" fontId="6" fillId="2" borderId="79" xfId="0" applyFont="1" applyFill="1" applyBorder="1" applyAlignment="1" applyProtection="1">
      <alignment vertical="center" wrapText="1"/>
      <protection hidden="1"/>
    </xf>
    <xf numFmtId="0" fontId="6" fillId="2" borderId="80" xfId="0" applyFont="1" applyFill="1" applyBorder="1" applyAlignment="1" applyProtection="1">
      <alignment vertical="center" wrapText="1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0" fontId="6" fillId="0" borderId="70" xfId="0" applyFont="1" applyBorder="1" applyAlignment="1" applyProtection="1">
      <alignment vertical="center" wrapText="1"/>
      <protection hidden="1"/>
    </xf>
    <xf numFmtId="0" fontId="6" fillId="0" borderId="71" xfId="0" applyFont="1" applyBorder="1" applyAlignment="1" applyProtection="1">
      <alignment vertical="center" wrapText="1"/>
      <protection hidden="1"/>
    </xf>
    <xf numFmtId="0" fontId="6" fillId="0" borderId="78" xfId="0" applyFont="1" applyBorder="1" applyAlignment="1" applyProtection="1">
      <alignment vertical="center" wrapText="1"/>
      <protection hidden="1"/>
    </xf>
    <xf numFmtId="0" fontId="6" fillId="0" borderId="79" xfId="0" applyFont="1" applyBorder="1" applyAlignment="1" applyProtection="1">
      <alignment vertical="center" wrapText="1"/>
      <protection hidden="1"/>
    </xf>
    <xf numFmtId="0" fontId="6" fillId="0" borderId="80" xfId="0" applyFont="1" applyBorder="1" applyAlignment="1" applyProtection="1">
      <alignment vertical="center" wrapText="1"/>
      <protection hidden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7" fillId="3" borderId="88" xfId="0" applyFont="1" applyFill="1" applyBorder="1" applyAlignment="1" applyProtection="1">
      <alignment horizontal="center" vertical="center" wrapText="1"/>
      <protection hidden="1"/>
    </xf>
  </cellXfs>
  <cellStyles count="5">
    <cellStyle name="Aop" xfId="1"/>
    <cellStyle name="Grupa" xfId="2"/>
    <cellStyle name="Normal" xfId="0" builtinId="0"/>
    <cellStyle name="Zaglavlje" xfId="3"/>
    <cellStyle name="ZiroRacun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7"/>
  <sheetViews>
    <sheetView tabSelected="1" topLeftCell="B1" workbookViewId="0">
      <selection activeCell="C145" sqref="C145:G145"/>
    </sheetView>
  </sheetViews>
  <sheetFormatPr defaultRowHeight="12.75"/>
  <cols>
    <col min="1" max="1" width="0.42578125" hidden="1" customWidth="1"/>
    <col min="2" max="2" width="19.28515625" customWidth="1"/>
    <col min="3" max="3" width="34.28515625" customWidth="1"/>
    <col min="4" max="4" width="7.5703125" customWidth="1"/>
    <col min="5" max="5" width="8.140625" customWidth="1"/>
    <col min="6" max="6" width="10.140625" customWidth="1"/>
    <col min="7" max="7" width="19" customWidth="1"/>
  </cols>
  <sheetData>
    <row r="2" spans="2:12">
      <c r="B2" s="212" t="s">
        <v>207</v>
      </c>
      <c r="C2" s="247" t="s">
        <v>225</v>
      </c>
      <c r="D2" s="213"/>
      <c r="E2" s="214"/>
      <c r="I2" s="218" t="s">
        <v>213</v>
      </c>
      <c r="J2" s="220" t="s">
        <v>208</v>
      </c>
      <c r="K2" s="220"/>
    </row>
    <row r="3" spans="2:12">
      <c r="B3" s="212" t="s">
        <v>209</v>
      </c>
      <c r="C3" s="247" t="s">
        <v>242</v>
      </c>
      <c r="D3" s="213"/>
      <c r="E3" s="215"/>
      <c r="I3" s="214"/>
      <c r="J3" s="305" t="s">
        <v>228</v>
      </c>
      <c r="K3" s="305"/>
      <c r="L3" s="305"/>
    </row>
    <row r="4" spans="2:12" ht="12.75" customHeight="1">
      <c r="B4" s="308" t="s">
        <v>210</v>
      </c>
      <c r="C4" s="308"/>
      <c r="D4" s="308"/>
      <c r="E4" s="216"/>
      <c r="I4" s="214"/>
      <c r="J4" s="311" t="s">
        <v>214</v>
      </c>
      <c r="K4" s="311"/>
      <c r="L4" s="221"/>
    </row>
    <row r="5" spans="2:12">
      <c r="B5" s="309" t="s">
        <v>243</v>
      </c>
      <c r="C5" s="309"/>
      <c r="D5" s="309"/>
      <c r="E5" s="309"/>
      <c r="I5" s="214"/>
      <c r="J5" s="311" t="s">
        <v>214</v>
      </c>
      <c r="K5" s="311"/>
      <c r="L5" s="221"/>
    </row>
    <row r="6" spans="2:12" ht="13.5" thickBot="1">
      <c r="B6" s="212" t="s">
        <v>211</v>
      </c>
      <c r="C6" s="310" t="s">
        <v>86</v>
      </c>
      <c r="D6" s="310"/>
      <c r="E6" s="212"/>
      <c r="I6" s="214"/>
      <c r="J6" s="312" t="s">
        <v>214</v>
      </c>
      <c r="K6" s="312"/>
      <c r="L6" s="225"/>
    </row>
    <row r="7" spans="2:12">
      <c r="B7" s="212" t="s">
        <v>212</v>
      </c>
      <c r="C7" s="310" t="s">
        <v>226</v>
      </c>
      <c r="D7" s="310"/>
      <c r="E7" s="217"/>
      <c r="I7" s="217"/>
      <c r="J7" s="219"/>
      <c r="K7" s="219"/>
    </row>
    <row r="10" spans="2:12" ht="15.75">
      <c r="B10" s="306" t="s">
        <v>204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</row>
    <row r="11" spans="2:12">
      <c r="B11" s="307" t="s">
        <v>205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</row>
    <row r="12" spans="2:12">
      <c r="B12" s="313" t="s">
        <v>31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</row>
    <row r="13" spans="2:12">
      <c r="I13" s="314" t="s">
        <v>206</v>
      </c>
      <c r="J13" s="314"/>
      <c r="K13" s="314"/>
      <c r="L13" s="314"/>
    </row>
    <row r="14" spans="2:12">
      <c r="B14" s="281" t="s">
        <v>411</v>
      </c>
      <c r="C14" s="283" t="s">
        <v>412</v>
      </c>
      <c r="D14" s="284"/>
      <c r="E14" s="284"/>
      <c r="F14" s="284"/>
      <c r="G14" s="285"/>
      <c r="H14" s="272" t="s">
        <v>413</v>
      </c>
      <c r="I14" s="274" t="s">
        <v>414</v>
      </c>
      <c r="J14" s="274"/>
      <c r="K14" s="274"/>
      <c r="L14" s="275" t="s">
        <v>415</v>
      </c>
    </row>
    <row r="15" spans="2:12" ht="38.25">
      <c r="B15" s="282"/>
      <c r="C15" s="286"/>
      <c r="D15" s="287"/>
      <c r="E15" s="287"/>
      <c r="F15" s="287"/>
      <c r="G15" s="288"/>
      <c r="H15" s="273"/>
      <c r="I15" s="19" t="s">
        <v>416</v>
      </c>
      <c r="J15" s="20" t="s">
        <v>417</v>
      </c>
      <c r="K15" s="20" t="s">
        <v>418</v>
      </c>
      <c r="L15" s="276"/>
    </row>
    <row r="16" spans="2:12">
      <c r="B16" s="21">
        <v>1</v>
      </c>
      <c r="C16" s="277">
        <v>2</v>
      </c>
      <c r="D16" s="278"/>
      <c r="E16" s="278"/>
      <c r="F16" s="278"/>
      <c r="G16" s="279"/>
      <c r="H16" s="22">
        <v>3</v>
      </c>
      <c r="I16" s="22">
        <v>4</v>
      </c>
      <c r="J16" s="22">
        <v>5</v>
      </c>
      <c r="K16" s="22">
        <v>6</v>
      </c>
      <c r="L16" s="23">
        <v>7</v>
      </c>
    </row>
    <row r="17" spans="2:12">
      <c r="B17" s="24">
        <v>0</v>
      </c>
      <c r="C17" s="289" t="s">
        <v>419</v>
      </c>
      <c r="D17" s="289"/>
      <c r="E17" s="289"/>
      <c r="F17" s="289"/>
      <c r="G17" s="289"/>
      <c r="H17" s="25"/>
      <c r="I17" s="25"/>
      <c r="J17" s="25"/>
      <c r="K17" s="25"/>
      <c r="L17" s="26"/>
    </row>
    <row r="18" spans="2:12" ht="19.5" customHeight="1">
      <c r="B18" s="173">
        <v>0</v>
      </c>
      <c r="C18" s="290" t="s">
        <v>420</v>
      </c>
      <c r="D18" s="290"/>
      <c r="E18" s="290"/>
      <c r="F18" s="290"/>
      <c r="G18" s="290"/>
      <c r="H18" s="174">
        <v>1</v>
      </c>
      <c r="I18" s="186">
        <f>I19++I25+I32+I38+I47</f>
        <v>6792708</v>
      </c>
      <c r="J18" s="186">
        <f>J19++J25+J32+J38+J47</f>
        <v>621041</v>
      </c>
      <c r="K18" s="186">
        <f>I18-J18</f>
        <v>6171667</v>
      </c>
      <c r="L18" s="186">
        <f>L19++L25+L32+L38+L47</f>
        <v>6149619</v>
      </c>
    </row>
    <row r="19" spans="2:12">
      <c r="B19" s="173" t="s">
        <v>421</v>
      </c>
      <c r="C19" s="290" t="s">
        <v>422</v>
      </c>
      <c r="D19" s="290"/>
      <c r="E19" s="290"/>
      <c r="F19" s="290"/>
      <c r="G19" s="290"/>
      <c r="H19" s="174">
        <v>2</v>
      </c>
      <c r="I19" s="186">
        <f>I20+I21+I22+I23+I24</f>
        <v>1170</v>
      </c>
      <c r="J19" s="186">
        <f>J20+J21+J22+J23+J24</f>
        <v>1170</v>
      </c>
      <c r="K19" s="186">
        <f t="shared" ref="K19:K82" si="0">I19-J19</f>
        <v>0</v>
      </c>
      <c r="L19" s="186">
        <f>L20+L21+L22+L23+L24</f>
        <v>0</v>
      </c>
    </row>
    <row r="20" spans="2:12">
      <c r="B20" s="176" t="s">
        <v>423</v>
      </c>
      <c r="C20" s="280" t="s">
        <v>424</v>
      </c>
      <c r="D20" s="280"/>
      <c r="E20" s="280"/>
      <c r="F20" s="280"/>
      <c r="G20" s="280"/>
      <c r="H20" s="177">
        <v>3</v>
      </c>
      <c r="I20" s="179"/>
      <c r="J20" s="179"/>
      <c r="K20" s="186">
        <f t="shared" si="0"/>
        <v>0</v>
      </c>
      <c r="L20" s="179"/>
    </row>
    <row r="21" spans="2:12">
      <c r="B21" s="176" t="s">
        <v>425</v>
      </c>
      <c r="C21" s="280" t="s">
        <v>426</v>
      </c>
      <c r="D21" s="280"/>
      <c r="E21" s="280"/>
      <c r="F21" s="280"/>
      <c r="G21" s="280"/>
      <c r="H21" s="177">
        <v>4</v>
      </c>
      <c r="I21" s="179"/>
      <c r="J21" s="179"/>
      <c r="K21" s="186">
        <f t="shared" si="0"/>
        <v>0</v>
      </c>
      <c r="L21" s="179"/>
    </row>
    <row r="22" spans="2:12">
      <c r="B22" s="176" t="s">
        <v>427</v>
      </c>
      <c r="C22" s="280" t="s">
        <v>428</v>
      </c>
      <c r="D22" s="280"/>
      <c r="E22" s="280"/>
      <c r="F22" s="280"/>
      <c r="G22" s="280"/>
      <c r="H22" s="177">
        <v>5</v>
      </c>
      <c r="I22" s="179"/>
      <c r="J22" s="179"/>
      <c r="K22" s="186">
        <f t="shared" si="0"/>
        <v>0</v>
      </c>
      <c r="L22" s="179"/>
    </row>
    <row r="23" spans="2:12">
      <c r="B23" s="176" t="s">
        <v>429</v>
      </c>
      <c r="C23" s="280" t="s">
        <v>430</v>
      </c>
      <c r="D23" s="280"/>
      <c r="E23" s="280"/>
      <c r="F23" s="280"/>
      <c r="G23" s="280"/>
      <c r="H23" s="177">
        <v>6</v>
      </c>
      <c r="I23" s="179">
        <v>1170</v>
      </c>
      <c r="J23" s="179">
        <v>1170</v>
      </c>
      <c r="K23" s="186">
        <f t="shared" si="0"/>
        <v>0</v>
      </c>
      <c r="L23" s="179"/>
    </row>
    <row r="24" spans="2:12">
      <c r="B24" s="176" t="s">
        <v>431</v>
      </c>
      <c r="C24" s="280" t="s">
        <v>432</v>
      </c>
      <c r="D24" s="280"/>
      <c r="E24" s="280"/>
      <c r="F24" s="280"/>
      <c r="G24" s="280"/>
      <c r="H24" s="177">
        <v>7</v>
      </c>
      <c r="I24" s="179"/>
      <c r="J24" s="179"/>
      <c r="K24" s="186">
        <f t="shared" si="0"/>
        <v>0</v>
      </c>
      <c r="L24" s="179"/>
    </row>
    <row r="25" spans="2:12">
      <c r="B25" s="173" t="s">
        <v>433</v>
      </c>
      <c r="C25" s="290" t="s">
        <v>434</v>
      </c>
      <c r="D25" s="290"/>
      <c r="E25" s="290"/>
      <c r="F25" s="290"/>
      <c r="G25" s="290"/>
      <c r="H25" s="174">
        <v>8</v>
      </c>
      <c r="I25" s="186">
        <f>I26+I27+I28+I29+I30+I31</f>
        <v>32672</v>
      </c>
      <c r="J25" s="186">
        <f>J26+J27+J28+J29+J30+J31</f>
        <v>32672</v>
      </c>
      <c r="K25" s="186">
        <f t="shared" si="0"/>
        <v>0</v>
      </c>
      <c r="L25" s="186">
        <f>L26+L27+L28+L29+L30+L31</f>
        <v>0</v>
      </c>
    </row>
    <row r="26" spans="2:12">
      <c r="B26" s="176" t="s">
        <v>435</v>
      </c>
      <c r="C26" s="280" t="s">
        <v>436</v>
      </c>
      <c r="D26" s="280"/>
      <c r="E26" s="280"/>
      <c r="F26" s="280"/>
      <c r="G26" s="280"/>
      <c r="H26" s="177">
        <v>9</v>
      </c>
      <c r="I26" s="179"/>
      <c r="J26" s="179"/>
      <c r="K26" s="186">
        <f t="shared" si="0"/>
        <v>0</v>
      </c>
      <c r="L26" s="179"/>
    </row>
    <row r="27" spans="2:12">
      <c r="B27" s="176" t="s">
        <v>437</v>
      </c>
      <c r="C27" s="280" t="s">
        <v>438</v>
      </c>
      <c r="D27" s="280"/>
      <c r="E27" s="280"/>
      <c r="F27" s="280"/>
      <c r="G27" s="280"/>
      <c r="H27" s="177">
        <v>10</v>
      </c>
      <c r="I27" s="179"/>
      <c r="J27" s="179"/>
      <c r="K27" s="186">
        <f t="shared" si="0"/>
        <v>0</v>
      </c>
      <c r="L27" s="179"/>
    </row>
    <row r="28" spans="2:12">
      <c r="B28" s="176" t="s">
        <v>439</v>
      </c>
      <c r="C28" s="280" t="s">
        <v>440</v>
      </c>
      <c r="D28" s="280"/>
      <c r="E28" s="280"/>
      <c r="F28" s="280"/>
      <c r="G28" s="280"/>
      <c r="H28" s="177">
        <v>11</v>
      </c>
      <c r="I28" s="179">
        <v>31932</v>
      </c>
      <c r="J28" s="179">
        <v>31932</v>
      </c>
      <c r="K28" s="186">
        <f t="shared" si="0"/>
        <v>0</v>
      </c>
      <c r="L28" s="179"/>
    </row>
    <row r="29" spans="2:12">
      <c r="B29" s="176" t="s">
        <v>441</v>
      </c>
      <c r="C29" s="280" t="s">
        <v>442</v>
      </c>
      <c r="D29" s="280"/>
      <c r="E29" s="280"/>
      <c r="F29" s="280"/>
      <c r="G29" s="280"/>
      <c r="H29" s="177">
        <v>12</v>
      </c>
      <c r="I29" s="179"/>
      <c r="J29" s="179"/>
      <c r="K29" s="186">
        <f t="shared" si="0"/>
        <v>0</v>
      </c>
      <c r="L29" s="179"/>
    </row>
    <row r="30" spans="2:12">
      <c r="B30" s="176" t="s">
        <v>443</v>
      </c>
      <c r="C30" s="280" t="s">
        <v>444</v>
      </c>
      <c r="D30" s="280"/>
      <c r="E30" s="280"/>
      <c r="F30" s="280"/>
      <c r="G30" s="280"/>
      <c r="H30" s="177">
        <v>13</v>
      </c>
      <c r="I30" s="179">
        <v>740</v>
      </c>
      <c r="J30" s="179">
        <v>740</v>
      </c>
      <c r="K30" s="186">
        <f t="shared" si="0"/>
        <v>0</v>
      </c>
      <c r="L30" s="179"/>
    </row>
    <row r="31" spans="2:12">
      <c r="B31" s="176" t="s">
        <v>445</v>
      </c>
      <c r="C31" s="280" t="s">
        <v>446</v>
      </c>
      <c r="D31" s="280"/>
      <c r="E31" s="280"/>
      <c r="F31" s="280"/>
      <c r="G31" s="280"/>
      <c r="H31" s="177">
        <v>14</v>
      </c>
      <c r="I31" s="179"/>
      <c r="J31" s="179"/>
      <c r="K31" s="186">
        <f t="shared" si="0"/>
        <v>0</v>
      </c>
      <c r="L31" s="179"/>
    </row>
    <row r="32" spans="2:12">
      <c r="B32" s="173" t="s">
        <v>447</v>
      </c>
      <c r="C32" s="290" t="s">
        <v>448</v>
      </c>
      <c r="D32" s="290"/>
      <c r="E32" s="290"/>
      <c r="F32" s="290"/>
      <c r="G32" s="290"/>
      <c r="H32" s="174">
        <v>15</v>
      </c>
      <c r="I32" s="186">
        <f>I33+I34+I35+I36+I37</f>
        <v>0</v>
      </c>
      <c r="J32" s="186">
        <f>J33+J34+J35+J36+J37</f>
        <v>0</v>
      </c>
      <c r="K32" s="186">
        <f t="shared" si="0"/>
        <v>0</v>
      </c>
      <c r="L32" s="186">
        <f>L33+L34+L35+L36+L37</f>
        <v>0</v>
      </c>
    </row>
    <row r="33" spans="2:12">
      <c r="B33" s="176" t="s">
        <v>449</v>
      </c>
      <c r="C33" s="280" t="s">
        <v>450</v>
      </c>
      <c r="D33" s="280"/>
      <c r="E33" s="280"/>
      <c r="F33" s="280"/>
      <c r="G33" s="280"/>
      <c r="H33" s="177">
        <v>16</v>
      </c>
      <c r="I33" s="179"/>
      <c r="J33" s="179"/>
      <c r="K33" s="186">
        <f t="shared" si="0"/>
        <v>0</v>
      </c>
      <c r="L33" s="179"/>
    </row>
    <row r="34" spans="2:12">
      <c r="B34" s="176" t="s">
        <v>451</v>
      </c>
      <c r="C34" s="280" t="s">
        <v>452</v>
      </c>
      <c r="D34" s="280"/>
      <c r="E34" s="280"/>
      <c r="F34" s="280"/>
      <c r="G34" s="280"/>
      <c r="H34" s="177">
        <v>17</v>
      </c>
      <c r="I34" s="179"/>
      <c r="J34" s="179"/>
      <c r="K34" s="186">
        <f t="shared" si="0"/>
        <v>0</v>
      </c>
      <c r="L34" s="179"/>
    </row>
    <row r="35" spans="2:12">
      <c r="B35" s="176" t="s">
        <v>453</v>
      </c>
      <c r="C35" s="280" t="s">
        <v>454</v>
      </c>
      <c r="D35" s="280"/>
      <c r="E35" s="280"/>
      <c r="F35" s="280"/>
      <c r="G35" s="280"/>
      <c r="H35" s="177">
        <v>18</v>
      </c>
      <c r="I35" s="179"/>
      <c r="J35" s="179"/>
      <c r="K35" s="186">
        <f t="shared" si="0"/>
        <v>0</v>
      </c>
      <c r="L35" s="179"/>
    </row>
    <row r="36" spans="2:12">
      <c r="B36" s="176" t="s">
        <v>455</v>
      </c>
      <c r="C36" s="280" t="s">
        <v>456</v>
      </c>
      <c r="D36" s="280"/>
      <c r="E36" s="280"/>
      <c r="F36" s="280"/>
      <c r="G36" s="280"/>
      <c r="H36" s="177">
        <v>19</v>
      </c>
      <c r="I36" s="179"/>
      <c r="J36" s="179"/>
      <c r="K36" s="186">
        <f t="shared" si="0"/>
        <v>0</v>
      </c>
      <c r="L36" s="179"/>
    </row>
    <row r="37" spans="2:12">
      <c r="B37" s="176" t="s">
        <v>457</v>
      </c>
      <c r="C37" s="280" t="s">
        <v>458</v>
      </c>
      <c r="D37" s="280"/>
      <c r="E37" s="280"/>
      <c r="F37" s="280"/>
      <c r="G37" s="280"/>
      <c r="H37" s="177">
        <v>20</v>
      </c>
      <c r="I37" s="179"/>
      <c r="J37" s="179"/>
      <c r="K37" s="186">
        <f t="shared" si="0"/>
        <v>0</v>
      </c>
      <c r="L37" s="179"/>
    </row>
    <row r="38" spans="2:12">
      <c r="B38" s="173" t="s">
        <v>459</v>
      </c>
      <c r="C38" s="290" t="s">
        <v>460</v>
      </c>
      <c r="D38" s="290"/>
      <c r="E38" s="290"/>
      <c r="F38" s="290"/>
      <c r="G38" s="290"/>
      <c r="H38" s="174">
        <v>21</v>
      </c>
      <c r="I38" s="186">
        <f>I39+I40+I41+I42+I43+I44+I45+I46</f>
        <v>6669437</v>
      </c>
      <c r="J38" s="186">
        <f>J39+J40+J41+J42+J43+J44+J45+J46</f>
        <v>587199</v>
      </c>
      <c r="K38" s="186">
        <f t="shared" si="0"/>
        <v>6082238</v>
      </c>
      <c r="L38" s="186">
        <f>L39+L40+L41+L42+L43+L44+L45+L46</f>
        <v>6081663</v>
      </c>
    </row>
    <row r="39" spans="2:12">
      <c r="B39" s="176" t="s">
        <v>461</v>
      </c>
      <c r="C39" s="280" t="s">
        <v>462</v>
      </c>
      <c r="D39" s="280"/>
      <c r="E39" s="280"/>
      <c r="F39" s="280"/>
      <c r="G39" s="280"/>
      <c r="H39" s="177">
        <v>22</v>
      </c>
      <c r="I39" s="179"/>
      <c r="J39" s="179"/>
      <c r="K39" s="186">
        <f t="shared" si="0"/>
        <v>0</v>
      </c>
      <c r="L39" s="179"/>
    </row>
    <row r="40" spans="2:12">
      <c r="B40" s="176" t="s">
        <v>463</v>
      </c>
      <c r="C40" s="280" t="s">
        <v>464</v>
      </c>
      <c r="D40" s="280"/>
      <c r="E40" s="280"/>
      <c r="F40" s="280"/>
      <c r="G40" s="280"/>
      <c r="H40" s="177">
        <v>23</v>
      </c>
      <c r="I40" s="179">
        <v>6669437</v>
      </c>
      <c r="J40" s="179">
        <v>587199</v>
      </c>
      <c r="K40" s="186">
        <f t="shared" si="0"/>
        <v>6082238</v>
      </c>
      <c r="L40" s="269">
        <v>6081663</v>
      </c>
    </row>
    <row r="41" spans="2:12">
      <c r="B41" s="176" t="s">
        <v>465</v>
      </c>
      <c r="C41" s="280" t="s">
        <v>466</v>
      </c>
      <c r="D41" s="280"/>
      <c r="E41" s="280"/>
      <c r="F41" s="280"/>
      <c r="G41" s="280"/>
      <c r="H41" s="177">
        <v>24</v>
      </c>
      <c r="I41" s="179"/>
      <c r="J41" s="179"/>
      <c r="K41" s="186">
        <f t="shared" si="0"/>
        <v>0</v>
      </c>
      <c r="L41" s="179"/>
    </row>
    <row r="42" spans="2:12">
      <c r="B42" s="176" t="s">
        <v>467</v>
      </c>
      <c r="C42" s="280" t="s">
        <v>468</v>
      </c>
      <c r="D42" s="280"/>
      <c r="E42" s="280"/>
      <c r="F42" s="280"/>
      <c r="G42" s="280"/>
      <c r="H42" s="177">
        <v>25</v>
      </c>
      <c r="I42" s="179"/>
      <c r="J42" s="179"/>
      <c r="K42" s="186">
        <f t="shared" si="0"/>
        <v>0</v>
      </c>
      <c r="L42" s="179"/>
    </row>
    <row r="43" spans="2:12">
      <c r="B43" s="176" t="s">
        <v>469</v>
      </c>
      <c r="C43" s="280" t="s">
        <v>470</v>
      </c>
      <c r="D43" s="280"/>
      <c r="E43" s="280"/>
      <c r="F43" s="280"/>
      <c r="G43" s="280"/>
      <c r="H43" s="177">
        <v>26</v>
      </c>
      <c r="I43" s="179"/>
      <c r="J43" s="179"/>
      <c r="K43" s="186">
        <f t="shared" si="0"/>
        <v>0</v>
      </c>
      <c r="L43" s="179"/>
    </row>
    <row r="44" spans="2:12">
      <c r="B44" s="176" t="s">
        <v>471</v>
      </c>
      <c r="C44" s="280" t="s">
        <v>472</v>
      </c>
      <c r="D44" s="280"/>
      <c r="E44" s="280"/>
      <c r="F44" s="280"/>
      <c r="G44" s="280"/>
      <c r="H44" s="177">
        <v>27</v>
      </c>
      <c r="I44" s="179"/>
      <c r="J44" s="179"/>
      <c r="K44" s="186">
        <f t="shared" si="0"/>
        <v>0</v>
      </c>
      <c r="L44" s="179"/>
    </row>
    <row r="45" spans="2:12">
      <c r="B45" s="176" t="s">
        <v>473</v>
      </c>
      <c r="C45" s="280" t="s">
        <v>474</v>
      </c>
      <c r="D45" s="280"/>
      <c r="E45" s="280"/>
      <c r="F45" s="280"/>
      <c r="G45" s="280"/>
      <c r="H45" s="177">
        <v>28</v>
      </c>
      <c r="I45" s="179"/>
      <c r="J45" s="179"/>
      <c r="K45" s="186">
        <f t="shared" si="0"/>
        <v>0</v>
      </c>
      <c r="L45" s="179"/>
    </row>
    <row r="46" spans="2:12">
      <c r="B46" s="176" t="s">
        <v>475</v>
      </c>
      <c r="C46" s="280" t="s">
        <v>476</v>
      </c>
      <c r="D46" s="280"/>
      <c r="E46" s="280"/>
      <c r="F46" s="280"/>
      <c r="G46" s="280"/>
      <c r="H46" s="177">
        <v>29</v>
      </c>
      <c r="I46" s="179"/>
      <c r="J46" s="179"/>
      <c r="K46" s="186">
        <f t="shared" si="0"/>
        <v>0</v>
      </c>
      <c r="L46" s="179"/>
    </row>
    <row r="47" spans="2:12">
      <c r="B47" s="173" t="s">
        <v>477</v>
      </c>
      <c r="C47" s="290" t="s">
        <v>478</v>
      </c>
      <c r="D47" s="290"/>
      <c r="E47" s="290"/>
      <c r="F47" s="290"/>
      <c r="G47" s="290"/>
      <c r="H47" s="174">
        <v>30</v>
      </c>
      <c r="I47" s="180">
        <v>89429</v>
      </c>
      <c r="J47" s="180"/>
      <c r="K47" s="186">
        <f t="shared" si="0"/>
        <v>89429</v>
      </c>
      <c r="L47" s="180">
        <v>67956</v>
      </c>
    </row>
    <row r="48" spans="2:12">
      <c r="B48" s="173">
        <v>0</v>
      </c>
      <c r="C48" s="290" t="s">
        <v>479</v>
      </c>
      <c r="D48" s="290"/>
      <c r="E48" s="290"/>
      <c r="F48" s="290"/>
      <c r="G48" s="290"/>
      <c r="H48" s="174">
        <v>31</v>
      </c>
      <c r="I48" s="186">
        <f>I49+I56+I78</f>
        <v>2829635</v>
      </c>
      <c r="J48" s="186">
        <f>J49+J56+J78</f>
        <v>123007</v>
      </c>
      <c r="K48" s="186">
        <f>K49+K56+K78</f>
        <v>2706628</v>
      </c>
      <c r="L48" s="186">
        <f>L49+L56+L78</f>
        <v>2390350</v>
      </c>
    </row>
    <row r="49" spans="2:12">
      <c r="B49" s="173" t="s">
        <v>480</v>
      </c>
      <c r="C49" s="290" t="s">
        <v>481</v>
      </c>
      <c r="D49" s="290"/>
      <c r="E49" s="290"/>
      <c r="F49" s="290"/>
      <c r="G49" s="290"/>
      <c r="H49" s="174">
        <v>32</v>
      </c>
      <c r="I49" s="186">
        <f>I50+I51+I52+I53+I54+I55</f>
        <v>9787</v>
      </c>
      <c r="J49" s="186">
        <f>J50+J51+J52+J53+J54+J55</f>
        <v>9423</v>
      </c>
      <c r="K49" s="186">
        <f t="shared" si="0"/>
        <v>364</v>
      </c>
      <c r="L49" s="186">
        <f>L50+L51+L52+L53+L54+L55</f>
        <v>364</v>
      </c>
    </row>
    <row r="50" spans="2:12">
      <c r="B50" s="176" t="s">
        <v>482</v>
      </c>
      <c r="C50" s="280" t="s">
        <v>483</v>
      </c>
      <c r="D50" s="280"/>
      <c r="E50" s="280"/>
      <c r="F50" s="280"/>
      <c r="G50" s="280"/>
      <c r="H50" s="177">
        <v>33</v>
      </c>
      <c r="I50" s="179">
        <v>9423</v>
      </c>
      <c r="J50" s="179">
        <v>9423</v>
      </c>
      <c r="K50" s="186">
        <f t="shared" si="0"/>
        <v>0</v>
      </c>
      <c r="L50" s="179"/>
    </row>
    <row r="51" spans="2:12">
      <c r="B51" s="176" t="s">
        <v>484</v>
      </c>
      <c r="C51" s="280" t="s">
        <v>485</v>
      </c>
      <c r="D51" s="280"/>
      <c r="E51" s="280"/>
      <c r="F51" s="280"/>
      <c r="G51" s="280"/>
      <c r="H51" s="177">
        <v>34</v>
      </c>
      <c r="I51" s="179"/>
      <c r="J51" s="179"/>
      <c r="K51" s="186">
        <f t="shared" si="0"/>
        <v>0</v>
      </c>
      <c r="L51" s="179"/>
    </row>
    <row r="52" spans="2:12">
      <c r="B52" s="176" t="s">
        <v>486</v>
      </c>
      <c r="C52" s="280" t="s">
        <v>487</v>
      </c>
      <c r="D52" s="280"/>
      <c r="E52" s="280"/>
      <c r="F52" s="280"/>
      <c r="G52" s="280"/>
      <c r="H52" s="177">
        <v>35</v>
      </c>
      <c r="I52" s="179"/>
      <c r="J52" s="179"/>
      <c r="K52" s="186">
        <f t="shared" si="0"/>
        <v>0</v>
      </c>
      <c r="L52" s="179"/>
    </row>
    <row r="53" spans="2:12">
      <c r="B53" s="176" t="s">
        <v>488</v>
      </c>
      <c r="C53" s="280" t="s">
        <v>489</v>
      </c>
      <c r="D53" s="280"/>
      <c r="E53" s="280"/>
      <c r="F53" s="280"/>
      <c r="G53" s="280"/>
      <c r="H53" s="177">
        <v>36</v>
      </c>
      <c r="I53" s="179"/>
      <c r="J53" s="179"/>
      <c r="K53" s="186">
        <f t="shared" si="0"/>
        <v>0</v>
      </c>
      <c r="L53" s="179"/>
    </row>
    <row r="54" spans="2:12">
      <c r="B54" s="176" t="s">
        <v>490</v>
      </c>
      <c r="C54" s="280" t="s">
        <v>491</v>
      </c>
      <c r="D54" s="280"/>
      <c r="E54" s="280"/>
      <c r="F54" s="280"/>
      <c r="G54" s="280"/>
      <c r="H54" s="177">
        <v>37</v>
      </c>
      <c r="I54" s="179"/>
      <c r="J54" s="179"/>
      <c r="K54" s="186">
        <f t="shared" si="0"/>
        <v>0</v>
      </c>
      <c r="L54" s="179"/>
    </row>
    <row r="55" spans="2:12">
      <c r="B55" s="176" t="s">
        <v>492</v>
      </c>
      <c r="C55" s="280" t="s">
        <v>493</v>
      </c>
      <c r="D55" s="280"/>
      <c r="E55" s="280"/>
      <c r="F55" s="280"/>
      <c r="G55" s="280"/>
      <c r="H55" s="177">
        <v>38</v>
      </c>
      <c r="I55" s="179">
        <v>364</v>
      </c>
      <c r="J55" s="179"/>
      <c r="K55" s="186">
        <f t="shared" si="0"/>
        <v>364</v>
      </c>
      <c r="L55" s="179">
        <v>364</v>
      </c>
    </row>
    <row r="56" spans="2:12">
      <c r="B56" s="173">
        <v>0</v>
      </c>
      <c r="C56" s="290" t="s">
        <v>494</v>
      </c>
      <c r="D56" s="290"/>
      <c r="E56" s="290"/>
      <c r="F56" s="290"/>
      <c r="G56" s="290"/>
      <c r="H56" s="174">
        <v>39</v>
      </c>
      <c r="I56" s="186">
        <f>I57+I64+I73+I76+I77</f>
        <v>2819848</v>
      </c>
      <c r="J56" s="186">
        <f>J57+J64+J73+J76+J77</f>
        <v>113584</v>
      </c>
      <c r="K56" s="186">
        <f t="shared" si="0"/>
        <v>2706264</v>
      </c>
      <c r="L56" s="186">
        <f>L57+L64+L73+L76+L77</f>
        <v>2389986</v>
      </c>
    </row>
    <row r="57" spans="2:12">
      <c r="B57" s="176" t="s">
        <v>495</v>
      </c>
      <c r="C57" s="280" t="s">
        <v>496</v>
      </c>
      <c r="D57" s="280"/>
      <c r="E57" s="280"/>
      <c r="F57" s="280"/>
      <c r="G57" s="280"/>
      <c r="H57" s="177">
        <v>40</v>
      </c>
      <c r="I57" s="210">
        <f>I58+I59+I60+I61+I62++I63</f>
        <v>568461</v>
      </c>
      <c r="J57" s="210">
        <f>J58+J59+J60+J61+J62++J63</f>
        <v>0</v>
      </c>
      <c r="K57" s="186">
        <f t="shared" si="0"/>
        <v>568461</v>
      </c>
      <c r="L57" s="210">
        <f>L58+L59+L60+L61+L62++L63</f>
        <v>224308</v>
      </c>
    </row>
    <row r="58" spans="2:12">
      <c r="B58" s="176" t="s">
        <v>497</v>
      </c>
      <c r="C58" s="280" t="s">
        <v>498</v>
      </c>
      <c r="D58" s="280"/>
      <c r="E58" s="280"/>
      <c r="F58" s="280"/>
      <c r="G58" s="280"/>
      <c r="H58" s="177">
        <v>41</v>
      </c>
      <c r="I58" s="179"/>
      <c r="J58" s="179"/>
      <c r="K58" s="186">
        <f t="shared" si="0"/>
        <v>0</v>
      </c>
      <c r="L58" s="179"/>
    </row>
    <row r="59" spans="2:12">
      <c r="B59" s="176" t="s">
        <v>499</v>
      </c>
      <c r="C59" s="280" t="s">
        <v>500</v>
      </c>
      <c r="D59" s="280"/>
      <c r="E59" s="280"/>
      <c r="F59" s="280"/>
      <c r="G59" s="280"/>
      <c r="H59" s="177">
        <v>42</v>
      </c>
      <c r="I59" s="179"/>
      <c r="J59" s="179"/>
      <c r="K59" s="186">
        <f t="shared" si="0"/>
        <v>0</v>
      </c>
      <c r="L59" s="179"/>
    </row>
    <row r="60" spans="2:12">
      <c r="B60" s="176" t="s">
        <v>501</v>
      </c>
      <c r="C60" s="280" t="s">
        <v>502</v>
      </c>
      <c r="D60" s="280"/>
      <c r="E60" s="280"/>
      <c r="F60" s="280"/>
      <c r="G60" s="280"/>
      <c r="H60" s="177">
        <v>43</v>
      </c>
      <c r="I60" s="179"/>
      <c r="J60" s="179"/>
      <c r="K60" s="186">
        <f t="shared" si="0"/>
        <v>0</v>
      </c>
      <c r="L60" s="179"/>
    </row>
    <row r="61" spans="2:12">
      <c r="B61" s="176" t="s">
        <v>503</v>
      </c>
      <c r="C61" s="280" t="s">
        <v>504</v>
      </c>
      <c r="D61" s="280"/>
      <c r="E61" s="280"/>
      <c r="F61" s="280"/>
      <c r="G61" s="280"/>
      <c r="H61" s="177">
        <v>44</v>
      </c>
      <c r="I61" s="179"/>
      <c r="J61" s="179"/>
      <c r="K61" s="186">
        <f t="shared" si="0"/>
        <v>0</v>
      </c>
      <c r="L61" s="179"/>
    </row>
    <row r="62" spans="2:12">
      <c r="B62" s="176" t="s">
        <v>505</v>
      </c>
      <c r="C62" s="280" t="s">
        <v>506</v>
      </c>
      <c r="D62" s="280"/>
      <c r="E62" s="280"/>
      <c r="F62" s="280"/>
      <c r="G62" s="280"/>
      <c r="H62" s="177">
        <v>45</v>
      </c>
      <c r="I62" s="179"/>
      <c r="J62" s="179"/>
      <c r="K62" s="186">
        <f t="shared" si="0"/>
        <v>0</v>
      </c>
      <c r="L62" s="179"/>
    </row>
    <row r="63" spans="2:12">
      <c r="B63" s="176" t="s">
        <v>507</v>
      </c>
      <c r="C63" s="280" t="s">
        <v>508</v>
      </c>
      <c r="D63" s="280"/>
      <c r="E63" s="280"/>
      <c r="F63" s="280"/>
      <c r="G63" s="280"/>
      <c r="H63" s="177">
        <v>46</v>
      </c>
      <c r="I63" s="179">
        <v>568461</v>
      </c>
      <c r="J63" s="179"/>
      <c r="K63" s="186">
        <f t="shared" si="0"/>
        <v>568461</v>
      </c>
      <c r="L63" s="179">
        <v>224308</v>
      </c>
    </row>
    <row r="64" spans="2:12">
      <c r="B64" s="176">
        <v>23</v>
      </c>
      <c r="C64" s="280" t="s">
        <v>509</v>
      </c>
      <c r="D64" s="280"/>
      <c r="E64" s="280"/>
      <c r="F64" s="280"/>
      <c r="G64" s="280"/>
      <c r="H64" s="177">
        <v>47</v>
      </c>
      <c r="I64" s="210">
        <f>I65+I67+I66+I68+I69+I70+I71+I72</f>
        <v>2188435</v>
      </c>
      <c r="J64" s="210">
        <f>J65+J67+J66+J68+J69+J70+J71+J72</f>
        <v>113584</v>
      </c>
      <c r="K64" s="186">
        <f t="shared" si="0"/>
        <v>2074851</v>
      </c>
      <c r="L64" s="210">
        <f>L65+L67+L66+L68+L69+L70+L71+L72</f>
        <v>2138403</v>
      </c>
    </row>
    <row r="65" spans="2:12">
      <c r="B65" s="176" t="s">
        <v>510</v>
      </c>
      <c r="C65" s="280" t="s">
        <v>511</v>
      </c>
      <c r="D65" s="280"/>
      <c r="E65" s="280"/>
      <c r="F65" s="280"/>
      <c r="G65" s="280"/>
      <c r="H65" s="177">
        <v>48</v>
      </c>
      <c r="I65" s="179"/>
      <c r="J65" s="179"/>
      <c r="K65" s="186">
        <f t="shared" si="0"/>
        <v>0</v>
      </c>
      <c r="L65" s="179"/>
    </row>
    <row r="66" spans="2:12">
      <c r="B66" s="176" t="s">
        <v>512</v>
      </c>
      <c r="C66" s="280" t="s">
        <v>513</v>
      </c>
      <c r="D66" s="280"/>
      <c r="E66" s="280"/>
      <c r="F66" s="280"/>
      <c r="G66" s="280"/>
      <c r="H66" s="177">
        <v>49</v>
      </c>
      <c r="I66" s="179"/>
      <c r="J66" s="179"/>
      <c r="K66" s="186">
        <f t="shared" si="0"/>
        <v>0</v>
      </c>
      <c r="L66" s="179"/>
    </row>
    <row r="67" spans="2:12">
      <c r="B67" s="176" t="s">
        <v>514</v>
      </c>
      <c r="C67" s="280" t="s">
        <v>515</v>
      </c>
      <c r="D67" s="280"/>
      <c r="E67" s="280"/>
      <c r="F67" s="280"/>
      <c r="G67" s="280"/>
      <c r="H67" s="177">
        <v>50</v>
      </c>
      <c r="I67" s="179"/>
      <c r="J67" s="179"/>
      <c r="K67" s="186">
        <f t="shared" si="0"/>
        <v>0</v>
      </c>
      <c r="L67" s="179"/>
    </row>
    <row r="68" spans="2:12">
      <c r="B68" s="176" t="s">
        <v>516</v>
      </c>
      <c r="C68" s="280" t="s">
        <v>517</v>
      </c>
      <c r="D68" s="280"/>
      <c r="E68" s="280"/>
      <c r="F68" s="280"/>
      <c r="G68" s="280"/>
      <c r="H68" s="177">
        <v>51</v>
      </c>
      <c r="I68" s="179"/>
      <c r="J68" s="179"/>
      <c r="K68" s="186">
        <f t="shared" si="0"/>
        <v>0</v>
      </c>
      <c r="L68" s="179"/>
    </row>
    <row r="69" spans="2:12">
      <c r="B69" s="176" t="s">
        <v>518</v>
      </c>
      <c r="C69" s="280" t="s">
        <v>519</v>
      </c>
      <c r="D69" s="280"/>
      <c r="E69" s="280"/>
      <c r="F69" s="280"/>
      <c r="G69" s="280"/>
      <c r="H69" s="177">
        <v>52</v>
      </c>
      <c r="I69" s="179"/>
      <c r="J69" s="179"/>
      <c r="K69" s="186">
        <f t="shared" si="0"/>
        <v>0</v>
      </c>
      <c r="L69" s="179"/>
    </row>
    <row r="70" spans="2:12">
      <c r="B70" s="176" t="s">
        <v>520</v>
      </c>
      <c r="C70" s="280" t="s">
        <v>521</v>
      </c>
      <c r="D70" s="280"/>
      <c r="E70" s="280"/>
      <c r="F70" s="280"/>
      <c r="G70" s="280"/>
      <c r="H70" s="177">
        <v>53</v>
      </c>
      <c r="I70" s="179">
        <v>1788435</v>
      </c>
      <c r="J70" s="179">
        <v>113584</v>
      </c>
      <c r="K70" s="186">
        <f t="shared" si="0"/>
        <v>1674851</v>
      </c>
      <c r="L70" s="179">
        <v>1738403</v>
      </c>
    </row>
    <row r="71" spans="2:12">
      <c r="B71" s="176">
        <v>237</v>
      </c>
      <c r="C71" s="280" t="s">
        <v>522</v>
      </c>
      <c r="D71" s="280"/>
      <c r="E71" s="280"/>
      <c r="F71" s="280"/>
      <c r="G71" s="280"/>
      <c r="H71" s="177">
        <v>54</v>
      </c>
      <c r="I71" s="179"/>
      <c r="J71" s="179"/>
      <c r="K71" s="186">
        <f t="shared" si="0"/>
        <v>0</v>
      </c>
      <c r="L71" s="179"/>
    </row>
    <row r="72" spans="2:12">
      <c r="B72" s="176" t="s">
        <v>523</v>
      </c>
      <c r="C72" s="280" t="s">
        <v>524</v>
      </c>
      <c r="D72" s="280"/>
      <c r="E72" s="280"/>
      <c r="F72" s="280"/>
      <c r="G72" s="280"/>
      <c r="H72" s="177">
        <v>55</v>
      </c>
      <c r="I72" s="179">
        <v>400000</v>
      </c>
      <c r="J72" s="179"/>
      <c r="K72" s="186">
        <f t="shared" si="0"/>
        <v>400000</v>
      </c>
      <c r="L72" s="179">
        <v>400000</v>
      </c>
    </row>
    <row r="73" spans="2:12">
      <c r="B73" s="176">
        <v>24</v>
      </c>
      <c r="C73" s="280" t="s">
        <v>525</v>
      </c>
      <c r="D73" s="280"/>
      <c r="E73" s="280"/>
      <c r="F73" s="280"/>
      <c r="G73" s="280"/>
      <c r="H73" s="177">
        <v>56</v>
      </c>
      <c r="I73" s="210">
        <f>I74+I75</f>
        <v>61122</v>
      </c>
      <c r="J73" s="210">
        <f>J74+J75</f>
        <v>0</v>
      </c>
      <c r="K73" s="186">
        <f t="shared" si="0"/>
        <v>61122</v>
      </c>
      <c r="L73" s="210">
        <f>L74+L75</f>
        <v>27275</v>
      </c>
    </row>
    <row r="74" spans="2:12">
      <c r="B74" s="176">
        <v>240</v>
      </c>
      <c r="C74" s="280" t="s">
        <v>526</v>
      </c>
      <c r="D74" s="280"/>
      <c r="E74" s="280"/>
      <c r="F74" s="280"/>
      <c r="G74" s="280"/>
      <c r="H74" s="177">
        <v>57</v>
      </c>
      <c r="I74" s="179"/>
      <c r="J74" s="179"/>
      <c r="K74" s="186">
        <f t="shared" si="0"/>
        <v>0</v>
      </c>
      <c r="L74" s="179"/>
    </row>
    <row r="75" spans="2:12">
      <c r="B75" s="176" t="s">
        <v>527</v>
      </c>
      <c r="C75" s="280" t="s">
        <v>528</v>
      </c>
      <c r="D75" s="280"/>
      <c r="E75" s="280"/>
      <c r="F75" s="280"/>
      <c r="G75" s="280"/>
      <c r="H75" s="177">
        <v>58</v>
      </c>
      <c r="I75" s="179">
        <v>61122</v>
      </c>
      <c r="J75" s="179"/>
      <c r="K75" s="186">
        <f t="shared" si="0"/>
        <v>61122</v>
      </c>
      <c r="L75" s="179">
        <v>27275</v>
      </c>
    </row>
    <row r="76" spans="2:12">
      <c r="B76" s="176" t="s">
        <v>529</v>
      </c>
      <c r="C76" s="280" t="s">
        <v>530</v>
      </c>
      <c r="D76" s="280"/>
      <c r="E76" s="280"/>
      <c r="F76" s="280"/>
      <c r="G76" s="280"/>
      <c r="H76" s="177">
        <v>59</v>
      </c>
      <c r="I76" s="179"/>
      <c r="J76" s="179"/>
      <c r="K76" s="186">
        <f t="shared" si="0"/>
        <v>0</v>
      </c>
      <c r="L76" s="179"/>
    </row>
    <row r="77" spans="2:12">
      <c r="B77" s="176" t="s">
        <v>531</v>
      </c>
      <c r="C77" s="280" t="s">
        <v>532</v>
      </c>
      <c r="D77" s="280"/>
      <c r="E77" s="280"/>
      <c r="F77" s="280"/>
      <c r="G77" s="280"/>
      <c r="H77" s="177">
        <v>60</v>
      </c>
      <c r="I77" s="179">
        <v>1830</v>
      </c>
      <c r="J77" s="179"/>
      <c r="K77" s="186">
        <f t="shared" si="0"/>
        <v>1830</v>
      </c>
      <c r="L77" s="179"/>
    </row>
    <row r="78" spans="2:12">
      <c r="B78" s="173">
        <v>288</v>
      </c>
      <c r="C78" s="290" t="s">
        <v>533</v>
      </c>
      <c r="D78" s="290"/>
      <c r="E78" s="290"/>
      <c r="F78" s="290"/>
      <c r="G78" s="290"/>
      <c r="H78" s="174">
        <v>61</v>
      </c>
      <c r="I78" s="211"/>
      <c r="J78" s="180"/>
      <c r="K78" s="186">
        <f t="shared" si="0"/>
        <v>0</v>
      </c>
      <c r="L78" s="211"/>
    </row>
    <row r="79" spans="2:12">
      <c r="B79" s="173">
        <v>0</v>
      </c>
      <c r="C79" s="290" t="s">
        <v>534</v>
      </c>
      <c r="D79" s="290"/>
      <c r="E79" s="290"/>
      <c r="F79" s="290"/>
      <c r="G79" s="290"/>
      <c r="H79" s="174">
        <v>62</v>
      </c>
      <c r="I79" s="186">
        <f>I18+I48</f>
        <v>9622343</v>
      </c>
      <c r="J79" s="186">
        <f>J18+J48</f>
        <v>744048</v>
      </c>
      <c r="K79" s="186">
        <f>K18+K48</f>
        <v>8878295</v>
      </c>
      <c r="L79" s="186">
        <f>L18+L48</f>
        <v>8539969</v>
      </c>
    </row>
    <row r="80" spans="2:12">
      <c r="B80" s="173">
        <v>29</v>
      </c>
      <c r="C80" s="290" t="s">
        <v>535</v>
      </c>
      <c r="D80" s="290"/>
      <c r="E80" s="290"/>
      <c r="F80" s="290"/>
      <c r="G80" s="290"/>
      <c r="H80" s="174">
        <v>63</v>
      </c>
      <c r="I80" s="180"/>
      <c r="J80" s="180"/>
      <c r="K80" s="186">
        <f t="shared" si="0"/>
        <v>0</v>
      </c>
      <c r="L80" s="180"/>
    </row>
    <row r="81" spans="2:12">
      <c r="B81" s="173">
        <v>0</v>
      </c>
      <c r="C81" s="290" t="s">
        <v>536</v>
      </c>
      <c r="D81" s="290"/>
      <c r="E81" s="290"/>
      <c r="F81" s="290"/>
      <c r="G81" s="290"/>
      <c r="H81" s="174">
        <v>64</v>
      </c>
      <c r="I81" s="186">
        <f>I79-I80</f>
        <v>9622343</v>
      </c>
      <c r="J81" s="186">
        <f>J79-J80</f>
        <v>744048</v>
      </c>
      <c r="K81" s="186">
        <f>K79-K80</f>
        <v>8878295</v>
      </c>
      <c r="L81" s="186">
        <f>L79-L80</f>
        <v>8539969</v>
      </c>
    </row>
    <row r="82" spans="2:12">
      <c r="B82" s="173" t="s">
        <v>537</v>
      </c>
      <c r="C82" s="290" t="s">
        <v>538</v>
      </c>
      <c r="D82" s="290"/>
      <c r="E82" s="290"/>
      <c r="F82" s="290"/>
      <c r="G82" s="290"/>
      <c r="H82" s="174">
        <v>65</v>
      </c>
      <c r="I82" s="180"/>
      <c r="J82" s="180"/>
      <c r="K82" s="186">
        <f t="shared" si="0"/>
        <v>0</v>
      </c>
      <c r="L82" s="180"/>
    </row>
    <row r="83" spans="2:12">
      <c r="B83" s="173">
        <v>0</v>
      </c>
      <c r="C83" s="290" t="s">
        <v>539</v>
      </c>
      <c r="D83" s="290"/>
      <c r="E83" s="290"/>
      <c r="F83" s="290"/>
      <c r="G83" s="290"/>
      <c r="H83" s="174">
        <v>66</v>
      </c>
      <c r="I83" s="186">
        <f>I81+I82</f>
        <v>9622343</v>
      </c>
      <c r="J83" s="186">
        <f>J81+J82</f>
        <v>744048</v>
      </c>
      <c r="K83" s="186">
        <f>K81+K82</f>
        <v>8878295</v>
      </c>
      <c r="L83" s="186">
        <f>L81+L82</f>
        <v>8539969</v>
      </c>
    </row>
    <row r="84" spans="2:1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7"/>
    </row>
    <row r="85" spans="2:12">
      <c r="B85" s="281" t="s">
        <v>411</v>
      </c>
      <c r="C85" s="291" t="s">
        <v>412</v>
      </c>
      <c r="D85" s="292"/>
      <c r="E85" s="292"/>
      <c r="F85" s="292"/>
      <c r="G85" s="293"/>
      <c r="H85" s="272" t="s">
        <v>413</v>
      </c>
      <c r="I85" s="300"/>
      <c r="J85" s="301"/>
      <c r="K85" s="304" t="s">
        <v>414</v>
      </c>
      <c r="L85" s="297" t="s">
        <v>415</v>
      </c>
    </row>
    <row r="86" spans="2:12">
      <c r="B86" s="282"/>
      <c r="C86" s="294"/>
      <c r="D86" s="295"/>
      <c r="E86" s="295"/>
      <c r="F86" s="295"/>
      <c r="G86" s="296"/>
      <c r="H86" s="273"/>
      <c r="I86" s="302"/>
      <c r="J86" s="303"/>
      <c r="K86" s="273"/>
      <c r="L86" s="276"/>
    </row>
    <row r="87" spans="2:12">
      <c r="B87" s="29">
        <v>1</v>
      </c>
      <c r="C87" s="277">
        <v>2</v>
      </c>
      <c r="D87" s="278"/>
      <c r="E87" s="278"/>
      <c r="F87" s="278"/>
      <c r="G87" s="279"/>
      <c r="H87" s="30">
        <v>3</v>
      </c>
      <c r="I87" s="277"/>
      <c r="J87" s="279"/>
      <c r="K87" s="31">
        <v>4</v>
      </c>
      <c r="L87" s="32">
        <v>5</v>
      </c>
    </row>
    <row r="88" spans="2:12">
      <c r="B88" s="33">
        <v>0</v>
      </c>
      <c r="C88" s="298" t="s">
        <v>540</v>
      </c>
      <c r="D88" s="298"/>
      <c r="E88" s="298"/>
      <c r="F88" s="298"/>
      <c r="G88" s="299"/>
      <c r="H88" s="34"/>
      <c r="I88" s="35"/>
      <c r="J88" s="36"/>
      <c r="K88" s="37"/>
      <c r="L88" s="38"/>
    </row>
    <row r="89" spans="2:12">
      <c r="B89" s="173">
        <v>0</v>
      </c>
      <c r="C89" s="290" t="s">
        <v>541</v>
      </c>
      <c r="D89" s="290"/>
      <c r="E89" s="290"/>
      <c r="F89" s="290"/>
      <c r="G89" s="290"/>
      <c r="H89" s="174">
        <v>101</v>
      </c>
      <c r="I89" s="175">
        <f>I90+I97+I98+I99+I103+I104-I105+I106-I111</f>
        <v>8829028</v>
      </c>
      <c r="J89" s="175">
        <f>J90+J97+J98+J99+J103+J104-J105+J106-J111</f>
        <v>0</v>
      </c>
      <c r="K89" s="175">
        <f t="shared" ref="K89:K108" si="1">I89-J89</f>
        <v>8829028</v>
      </c>
      <c r="L89" s="175">
        <f>L90+L97+L98+L99+L103+L104-L105+L106-L111</f>
        <v>8513505</v>
      </c>
    </row>
    <row r="90" spans="2:12">
      <c r="B90" s="173">
        <v>30</v>
      </c>
      <c r="C90" s="290" t="s">
        <v>542</v>
      </c>
      <c r="D90" s="290"/>
      <c r="E90" s="290"/>
      <c r="F90" s="290"/>
      <c r="G90" s="290"/>
      <c r="H90" s="174">
        <v>102</v>
      </c>
      <c r="I90" s="175">
        <f>I91+I92+I93+I94+I95+I96</f>
        <v>1560000</v>
      </c>
      <c r="J90" s="175">
        <f>J91+J92+J93+J94+J95+J96</f>
        <v>0</v>
      </c>
      <c r="K90" s="175">
        <f t="shared" si="1"/>
        <v>1560000</v>
      </c>
      <c r="L90" s="175">
        <f>L91+L92+L93+L94+L95+L96</f>
        <v>1560000</v>
      </c>
    </row>
    <row r="91" spans="2:12">
      <c r="B91" s="176">
        <v>300</v>
      </c>
      <c r="C91" s="280" t="s">
        <v>543</v>
      </c>
      <c r="D91" s="280"/>
      <c r="E91" s="280"/>
      <c r="F91" s="280"/>
      <c r="G91" s="280"/>
      <c r="H91" s="177">
        <v>103</v>
      </c>
      <c r="I91" s="178">
        <v>1560000</v>
      </c>
      <c r="J91" s="178"/>
      <c r="K91" s="175">
        <f t="shared" si="1"/>
        <v>1560000</v>
      </c>
      <c r="L91" s="179">
        <v>1560000</v>
      </c>
    </row>
    <row r="92" spans="2:12">
      <c r="B92" s="176">
        <v>302</v>
      </c>
      <c r="C92" s="280" t="s">
        <v>544</v>
      </c>
      <c r="D92" s="280"/>
      <c r="E92" s="280"/>
      <c r="F92" s="280"/>
      <c r="G92" s="280"/>
      <c r="H92" s="177">
        <v>104</v>
      </c>
      <c r="I92" s="178"/>
      <c r="J92" s="178"/>
      <c r="K92" s="175">
        <f t="shared" si="1"/>
        <v>0</v>
      </c>
      <c r="L92" s="179"/>
    </row>
    <row r="93" spans="2:12">
      <c r="B93" s="176">
        <v>303</v>
      </c>
      <c r="C93" s="280" t="s">
        <v>545</v>
      </c>
      <c r="D93" s="280"/>
      <c r="E93" s="280"/>
      <c r="F93" s="280"/>
      <c r="G93" s="280"/>
      <c r="H93" s="177">
        <v>105</v>
      </c>
      <c r="I93" s="178"/>
      <c r="J93" s="178"/>
      <c r="K93" s="175">
        <f t="shared" si="1"/>
        <v>0</v>
      </c>
      <c r="L93" s="179"/>
    </row>
    <row r="94" spans="2:12">
      <c r="B94" s="176">
        <v>304</v>
      </c>
      <c r="C94" s="280" t="s">
        <v>546</v>
      </c>
      <c r="D94" s="280"/>
      <c r="E94" s="280"/>
      <c r="F94" s="280"/>
      <c r="G94" s="280"/>
      <c r="H94" s="177">
        <v>106</v>
      </c>
      <c r="I94" s="178"/>
      <c r="J94" s="178"/>
      <c r="K94" s="175">
        <f t="shared" si="1"/>
        <v>0</v>
      </c>
      <c r="L94" s="179"/>
    </row>
    <row r="95" spans="2:12">
      <c r="B95" s="176">
        <v>305</v>
      </c>
      <c r="C95" s="280" t="s">
        <v>547</v>
      </c>
      <c r="D95" s="280"/>
      <c r="E95" s="280"/>
      <c r="F95" s="280"/>
      <c r="G95" s="280"/>
      <c r="H95" s="177">
        <v>107</v>
      </c>
      <c r="I95" s="178"/>
      <c r="J95" s="178"/>
      <c r="K95" s="175">
        <f t="shared" si="1"/>
        <v>0</v>
      </c>
      <c r="L95" s="179"/>
    </row>
    <row r="96" spans="2:12">
      <c r="B96" s="176">
        <v>306</v>
      </c>
      <c r="C96" s="280" t="s">
        <v>548</v>
      </c>
      <c r="D96" s="280"/>
      <c r="E96" s="280"/>
      <c r="F96" s="280"/>
      <c r="G96" s="280"/>
      <c r="H96" s="177">
        <v>108</v>
      </c>
      <c r="I96" s="178"/>
      <c r="J96" s="178"/>
      <c r="K96" s="175">
        <f t="shared" si="1"/>
        <v>0</v>
      </c>
      <c r="L96" s="179"/>
    </row>
    <row r="97" spans="2:12">
      <c r="B97" s="173">
        <v>31</v>
      </c>
      <c r="C97" s="290" t="s">
        <v>549</v>
      </c>
      <c r="D97" s="290"/>
      <c r="E97" s="290"/>
      <c r="F97" s="290"/>
      <c r="G97" s="290"/>
      <c r="H97" s="174">
        <v>109</v>
      </c>
      <c r="I97" s="175"/>
      <c r="J97" s="175"/>
      <c r="K97" s="175">
        <f t="shared" si="1"/>
        <v>0</v>
      </c>
      <c r="L97" s="180"/>
    </row>
    <row r="98" spans="2:12">
      <c r="B98" s="173" t="s">
        <v>550</v>
      </c>
      <c r="C98" s="290" t="s">
        <v>551</v>
      </c>
      <c r="D98" s="290"/>
      <c r="E98" s="290"/>
      <c r="F98" s="290"/>
      <c r="G98" s="290"/>
      <c r="H98" s="174">
        <v>110</v>
      </c>
      <c r="I98" s="175"/>
      <c r="J98" s="175"/>
      <c r="K98" s="175">
        <f t="shared" si="1"/>
        <v>0</v>
      </c>
      <c r="L98" s="180"/>
    </row>
    <row r="99" spans="2:12">
      <c r="B99" s="173" t="s">
        <v>552</v>
      </c>
      <c r="C99" s="290" t="s">
        <v>553</v>
      </c>
      <c r="D99" s="290"/>
      <c r="E99" s="290"/>
      <c r="F99" s="290"/>
      <c r="G99" s="290"/>
      <c r="H99" s="174">
        <v>111</v>
      </c>
      <c r="I99" s="175">
        <f>I100+I101+I102</f>
        <v>256000</v>
      </c>
      <c r="J99" s="175">
        <f>J100+J101+J102</f>
        <v>0</v>
      </c>
      <c r="K99" s="175">
        <f t="shared" si="1"/>
        <v>256000</v>
      </c>
      <c r="L99" s="175">
        <f>L100+L101+L102</f>
        <v>256000</v>
      </c>
    </row>
    <row r="100" spans="2:12">
      <c r="B100" s="176">
        <v>322</v>
      </c>
      <c r="C100" s="280" t="s">
        <v>554</v>
      </c>
      <c r="D100" s="280"/>
      <c r="E100" s="280"/>
      <c r="F100" s="280"/>
      <c r="G100" s="280"/>
      <c r="H100" s="177">
        <v>112</v>
      </c>
      <c r="I100" s="178">
        <v>256000</v>
      </c>
      <c r="J100" s="178"/>
      <c r="K100" s="175">
        <f t="shared" si="1"/>
        <v>256000</v>
      </c>
      <c r="L100" s="179">
        <v>256000</v>
      </c>
    </row>
    <row r="101" spans="2:12">
      <c r="B101" s="176">
        <v>323</v>
      </c>
      <c r="C101" s="280" t="s">
        <v>555</v>
      </c>
      <c r="D101" s="280"/>
      <c r="E101" s="280"/>
      <c r="F101" s="280"/>
      <c r="G101" s="280"/>
      <c r="H101" s="177">
        <v>113</v>
      </c>
      <c r="I101" s="178"/>
      <c r="J101" s="178"/>
      <c r="K101" s="175">
        <f t="shared" si="1"/>
        <v>0</v>
      </c>
      <c r="L101" s="179"/>
    </row>
    <row r="102" spans="2:12">
      <c r="B102" s="176">
        <v>329</v>
      </c>
      <c r="C102" s="280" t="s">
        <v>556</v>
      </c>
      <c r="D102" s="280"/>
      <c r="E102" s="280"/>
      <c r="F102" s="280"/>
      <c r="G102" s="280"/>
      <c r="H102" s="177">
        <v>114</v>
      </c>
      <c r="I102" s="178"/>
      <c r="J102" s="178"/>
      <c r="K102" s="175">
        <f t="shared" si="1"/>
        <v>0</v>
      </c>
      <c r="L102" s="179"/>
    </row>
    <row r="103" spans="2:12">
      <c r="B103" s="173" t="s">
        <v>557</v>
      </c>
      <c r="C103" s="290" t="s">
        <v>558</v>
      </c>
      <c r="D103" s="290"/>
      <c r="E103" s="290"/>
      <c r="F103" s="290"/>
      <c r="G103" s="290"/>
      <c r="H103" s="174">
        <v>115</v>
      </c>
      <c r="I103" s="175">
        <v>30640</v>
      </c>
      <c r="J103" s="175"/>
      <c r="K103" s="175">
        <f t="shared" si="1"/>
        <v>30640</v>
      </c>
      <c r="L103" s="180">
        <v>30640</v>
      </c>
    </row>
    <row r="104" spans="2:12">
      <c r="B104" s="173">
        <v>332</v>
      </c>
      <c r="C104" s="290" t="s">
        <v>559</v>
      </c>
      <c r="D104" s="290"/>
      <c r="E104" s="290"/>
      <c r="F104" s="290"/>
      <c r="G104" s="290"/>
      <c r="H104" s="174">
        <v>116</v>
      </c>
      <c r="I104" s="175"/>
      <c r="J104" s="175"/>
      <c r="K104" s="175">
        <f t="shared" si="1"/>
        <v>0</v>
      </c>
      <c r="L104" s="180"/>
    </row>
    <row r="105" spans="2:12">
      <c r="B105" s="173">
        <v>333</v>
      </c>
      <c r="C105" s="290" t="s">
        <v>560</v>
      </c>
      <c r="D105" s="290"/>
      <c r="E105" s="290"/>
      <c r="F105" s="290"/>
      <c r="G105" s="290"/>
      <c r="H105" s="174">
        <v>117</v>
      </c>
      <c r="I105" s="175"/>
      <c r="J105" s="175"/>
      <c r="K105" s="175">
        <f t="shared" si="1"/>
        <v>0</v>
      </c>
      <c r="L105" s="180"/>
    </row>
    <row r="106" spans="2:12">
      <c r="B106" s="173">
        <v>34</v>
      </c>
      <c r="C106" s="290" t="s">
        <v>561</v>
      </c>
      <c r="D106" s="290"/>
      <c r="E106" s="290"/>
      <c r="F106" s="290"/>
      <c r="G106" s="290"/>
      <c r="H106" s="174">
        <v>118</v>
      </c>
      <c r="I106" s="175">
        <f>I107+I108+I109+I110</f>
        <v>6982388</v>
      </c>
      <c r="J106" s="175">
        <f>J107+J108+J109+J110</f>
        <v>0</v>
      </c>
      <c r="K106" s="175">
        <f t="shared" si="1"/>
        <v>6982388</v>
      </c>
      <c r="L106" s="175">
        <f>L107+L108+L109+L110</f>
        <v>6666865</v>
      </c>
    </row>
    <row r="107" spans="2:12">
      <c r="B107" s="176">
        <v>340</v>
      </c>
      <c r="C107" s="280" t="s">
        <v>562</v>
      </c>
      <c r="D107" s="280"/>
      <c r="E107" s="280"/>
      <c r="F107" s="280"/>
      <c r="G107" s="280"/>
      <c r="H107" s="177">
        <v>119</v>
      </c>
      <c r="I107" s="178">
        <v>6609665</v>
      </c>
      <c r="J107" s="178"/>
      <c r="K107" s="175">
        <f t="shared" si="1"/>
        <v>6609665</v>
      </c>
      <c r="L107" s="179">
        <v>6554433</v>
      </c>
    </row>
    <row r="108" spans="2:12">
      <c r="B108" s="176">
        <v>341</v>
      </c>
      <c r="C108" s="280" t="s">
        <v>563</v>
      </c>
      <c r="D108" s="280"/>
      <c r="E108" s="280"/>
      <c r="F108" s="280"/>
      <c r="G108" s="280"/>
      <c r="H108" s="177">
        <v>120</v>
      </c>
      <c r="I108" s="178">
        <v>372723</v>
      </c>
      <c r="J108" s="178"/>
      <c r="K108" s="175">
        <f t="shared" si="1"/>
        <v>372723</v>
      </c>
      <c r="L108" s="179">
        <v>112432</v>
      </c>
    </row>
    <row r="109" spans="2:12">
      <c r="B109" s="176">
        <v>342</v>
      </c>
      <c r="C109" s="280" t="s">
        <v>564</v>
      </c>
      <c r="D109" s="280"/>
      <c r="E109" s="280"/>
      <c r="F109" s="280"/>
      <c r="G109" s="280"/>
      <c r="H109" s="177">
        <v>121</v>
      </c>
      <c r="I109" s="178"/>
      <c r="J109" s="178"/>
      <c r="K109" s="175">
        <f t="shared" ref="K109:K131" si="2">I109-J109</f>
        <v>0</v>
      </c>
      <c r="L109" s="179"/>
    </row>
    <row r="110" spans="2:12">
      <c r="B110" s="176">
        <v>343</v>
      </c>
      <c r="C110" s="280" t="s">
        <v>565</v>
      </c>
      <c r="D110" s="280"/>
      <c r="E110" s="280"/>
      <c r="F110" s="280"/>
      <c r="G110" s="280"/>
      <c r="H110" s="177">
        <v>122</v>
      </c>
      <c r="I110" s="178"/>
      <c r="J110" s="178"/>
      <c r="K110" s="175">
        <f t="shared" si="2"/>
        <v>0</v>
      </c>
      <c r="L110" s="179"/>
    </row>
    <row r="111" spans="2:12">
      <c r="B111" s="173">
        <v>35</v>
      </c>
      <c r="C111" s="290" t="s">
        <v>566</v>
      </c>
      <c r="D111" s="290"/>
      <c r="E111" s="290"/>
      <c r="F111" s="290"/>
      <c r="G111" s="290"/>
      <c r="H111" s="174">
        <v>123</v>
      </c>
      <c r="I111" s="175">
        <f>I112+I113</f>
        <v>0</v>
      </c>
      <c r="J111" s="175">
        <f>J112+J113</f>
        <v>0</v>
      </c>
      <c r="K111" s="175">
        <f t="shared" si="2"/>
        <v>0</v>
      </c>
      <c r="L111" s="175">
        <f>L112+L113</f>
        <v>0</v>
      </c>
    </row>
    <row r="112" spans="2:12">
      <c r="B112" s="176">
        <v>350</v>
      </c>
      <c r="C112" s="280" t="s">
        <v>567</v>
      </c>
      <c r="D112" s="280"/>
      <c r="E112" s="280"/>
      <c r="F112" s="280"/>
      <c r="G112" s="280"/>
      <c r="H112" s="177">
        <v>124</v>
      </c>
      <c r="I112" s="178"/>
      <c r="J112" s="178"/>
      <c r="K112" s="175">
        <f t="shared" si="2"/>
        <v>0</v>
      </c>
      <c r="L112" s="179"/>
    </row>
    <row r="113" spans="2:12">
      <c r="B113" s="176">
        <v>351</v>
      </c>
      <c r="C113" s="280" t="s">
        <v>568</v>
      </c>
      <c r="D113" s="280"/>
      <c r="E113" s="280"/>
      <c r="F113" s="280"/>
      <c r="G113" s="280"/>
      <c r="H113" s="177">
        <v>125</v>
      </c>
      <c r="I113" s="178"/>
      <c r="J113" s="178"/>
      <c r="K113" s="175">
        <f t="shared" si="2"/>
        <v>0</v>
      </c>
      <c r="L113" s="179"/>
    </row>
    <row r="114" spans="2:12">
      <c r="B114" s="173">
        <v>40</v>
      </c>
      <c r="C114" s="290" t="s">
        <v>569</v>
      </c>
      <c r="D114" s="290"/>
      <c r="E114" s="290"/>
      <c r="F114" s="290"/>
      <c r="G114" s="290"/>
      <c r="H114" s="174">
        <v>126</v>
      </c>
      <c r="I114" s="175">
        <f>I115+I116+I117+I118+I119+I120+I121+I122</f>
        <v>0</v>
      </c>
      <c r="J114" s="175">
        <f>J115+J116+J117+J118+J119+J120+J121+J122</f>
        <v>0</v>
      </c>
      <c r="K114" s="175">
        <f t="shared" si="2"/>
        <v>0</v>
      </c>
      <c r="L114" s="175">
        <f>L115+L116+L117+L118+L119+L120+L121+L122</f>
        <v>0</v>
      </c>
    </row>
    <row r="115" spans="2:12">
      <c r="B115" s="176">
        <v>400</v>
      </c>
      <c r="C115" s="280" t="s">
        <v>570</v>
      </c>
      <c r="D115" s="280"/>
      <c r="E115" s="280"/>
      <c r="F115" s="280"/>
      <c r="G115" s="280"/>
      <c r="H115" s="177">
        <v>127</v>
      </c>
      <c r="I115" s="178"/>
      <c r="J115" s="178"/>
      <c r="K115" s="175">
        <f t="shared" si="2"/>
        <v>0</v>
      </c>
      <c r="L115" s="179"/>
    </row>
    <row r="116" spans="2:12">
      <c r="B116" s="176">
        <v>401</v>
      </c>
      <c r="C116" s="280" t="s">
        <v>571</v>
      </c>
      <c r="D116" s="280"/>
      <c r="E116" s="280"/>
      <c r="F116" s="280"/>
      <c r="G116" s="280"/>
      <c r="H116" s="177">
        <v>128</v>
      </c>
      <c r="I116" s="178"/>
      <c r="J116" s="178"/>
      <c r="K116" s="175">
        <f t="shared" si="2"/>
        <v>0</v>
      </c>
      <c r="L116" s="179"/>
    </row>
    <row r="117" spans="2:12">
      <c r="B117" s="176">
        <v>402</v>
      </c>
      <c r="C117" s="280" t="s">
        <v>572</v>
      </c>
      <c r="D117" s="280"/>
      <c r="E117" s="280"/>
      <c r="F117" s="280"/>
      <c r="G117" s="280"/>
      <c r="H117" s="177">
        <v>129</v>
      </c>
      <c r="I117" s="178"/>
      <c r="J117" s="178"/>
      <c r="K117" s="175">
        <f t="shared" si="2"/>
        <v>0</v>
      </c>
      <c r="L117" s="179"/>
    </row>
    <row r="118" spans="2:12">
      <c r="B118" s="176">
        <v>403</v>
      </c>
      <c r="C118" s="280" t="s">
        <v>573</v>
      </c>
      <c r="D118" s="280"/>
      <c r="E118" s="280"/>
      <c r="F118" s="280"/>
      <c r="G118" s="280"/>
      <c r="H118" s="177">
        <v>130</v>
      </c>
      <c r="I118" s="178"/>
      <c r="J118" s="178"/>
      <c r="K118" s="175">
        <f t="shared" si="2"/>
        <v>0</v>
      </c>
      <c r="L118" s="179"/>
    </row>
    <row r="119" spans="2:12">
      <c r="B119" s="176">
        <v>404</v>
      </c>
      <c r="C119" s="280" t="s">
        <v>574</v>
      </c>
      <c r="D119" s="280"/>
      <c r="E119" s="280"/>
      <c r="F119" s="280"/>
      <c r="G119" s="280"/>
      <c r="H119" s="177">
        <v>131</v>
      </c>
      <c r="I119" s="178"/>
      <c r="J119" s="178"/>
      <c r="K119" s="175">
        <f t="shared" si="2"/>
        <v>0</v>
      </c>
      <c r="L119" s="179"/>
    </row>
    <row r="120" spans="2:12">
      <c r="B120" s="176">
        <v>407</v>
      </c>
      <c r="C120" s="280" t="s">
        <v>575</v>
      </c>
      <c r="D120" s="280"/>
      <c r="E120" s="280"/>
      <c r="F120" s="280"/>
      <c r="G120" s="280"/>
      <c r="H120" s="177">
        <v>132</v>
      </c>
      <c r="I120" s="178"/>
      <c r="J120" s="178"/>
      <c r="K120" s="175">
        <f t="shared" si="2"/>
        <v>0</v>
      </c>
      <c r="L120" s="179"/>
    </row>
    <row r="121" spans="2:12">
      <c r="B121" s="176">
        <v>408</v>
      </c>
      <c r="C121" s="280" t="s">
        <v>576</v>
      </c>
      <c r="D121" s="280"/>
      <c r="E121" s="280"/>
      <c r="F121" s="280"/>
      <c r="G121" s="280"/>
      <c r="H121" s="177">
        <v>133</v>
      </c>
      <c r="I121" s="178"/>
      <c r="J121" s="178"/>
      <c r="K121" s="175">
        <f t="shared" si="2"/>
        <v>0</v>
      </c>
      <c r="L121" s="179"/>
    </row>
    <row r="122" spans="2:12">
      <c r="B122" s="176">
        <v>409</v>
      </c>
      <c r="C122" s="280" t="s">
        <v>577</v>
      </c>
      <c r="D122" s="280"/>
      <c r="E122" s="280"/>
      <c r="F122" s="280"/>
      <c r="G122" s="280"/>
      <c r="H122" s="177">
        <v>134</v>
      </c>
      <c r="I122" s="178"/>
      <c r="J122" s="178"/>
      <c r="K122" s="175">
        <f t="shared" si="2"/>
        <v>0</v>
      </c>
      <c r="L122" s="179"/>
    </row>
    <row r="123" spans="2:12">
      <c r="B123" s="173">
        <v>0</v>
      </c>
      <c r="C123" s="290" t="s">
        <v>578</v>
      </c>
      <c r="D123" s="290"/>
      <c r="E123" s="290"/>
      <c r="F123" s="290"/>
      <c r="G123" s="290"/>
      <c r="H123" s="174">
        <v>135</v>
      </c>
      <c r="I123" s="175">
        <f>I124+I132</f>
        <v>49267</v>
      </c>
      <c r="J123" s="175">
        <f>J124+J132</f>
        <v>0</v>
      </c>
      <c r="K123" s="175">
        <f t="shared" si="2"/>
        <v>49267</v>
      </c>
      <c r="L123" s="175">
        <f>L124+L132</f>
        <v>26464</v>
      </c>
    </row>
    <row r="124" spans="2:12">
      <c r="B124" s="173">
        <v>41</v>
      </c>
      <c r="C124" s="290" t="s">
        <v>579</v>
      </c>
      <c r="D124" s="290"/>
      <c r="E124" s="290"/>
      <c r="F124" s="290"/>
      <c r="G124" s="290"/>
      <c r="H124" s="174">
        <v>136</v>
      </c>
      <c r="I124" s="175">
        <f>I125+I126+I127+I128+I129+I130+I131</f>
        <v>0</v>
      </c>
      <c r="J124" s="175">
        <f>J125+J126+J127+J128+J129+J130+J131</f>
        <v>0</v>
      </c>
      <c r="K124" s="175">
        <f t="shared" si="2"/>
        <v>0</v>
      </c>
      <c r="L124" s="175">
        <f>L125+L126+L127+L128+L129+L130+L131</f>
        <v>0</v>
      </c>
    </row>
    <row r="125" spans="2:12">
      <c r="B125" s="176">
        <v>410</v>
      </c>
      <c r="C125" s="280" t="s">
        <v>580</v>
      </c>
      <c r="D125" s="280"/>
      <c r="E125" s="280"/>
      <c r="F125" s="280"/>
      <c r="G125" s="280"/>
      <c r="H125" s="177">
        <v>137</v>
      </c>
      <c r="I125" s="178"/>
      <c r="J125" s="178"/>
      <c r="K125" s="175">
        <f t="shared" si="2"/>
        <v>0</v>
      </c>
      <c r="L125" s="179"/>
    </row>
    <row r="126" spans="2:12">
      <c r="B126" s="176">
        <v>411</v>
      </c>
      <c r="C126" s="280" t="s">
        <v>581</v>
      </c>
      <c r="D126" s="280"/>
      <c r="E126" s="280"/>
      <c r="F126" s="280"/>
      <c r="G126" s="280"/>
      <c r="H126" s="177">
        <v>138</v>
      </c>
      <c r="I126" s="178"/>
      <c r="J126" s="178"/>
      <c r="K126" s="175">
        <f t="shared" si="2"/>
        <v>0</v>
      </c>
      <c r="L126" s="179"/>
    </row>
    <row r="127" spans="2:12">
      <c r="B127" s="176">
        <v>412</v>
      </c>
      <c r="C127" s="280" t="s">
        <v>582</v>
      </c>
      <c r="D127" s="280"/>
      <c r="E127" s="280"/>
      <c r="F127" s="280"/>
      <c r="G127" s="280"/>
      <c r="H127" s="177">
        <v>139</v>
      </c>
      <c r="I127" s="178"/>
      <c r="J127" s="178"/>
      <c r="K127" s="175">
        <f t="shared" si="2"/>
        <v>0</v>
      </c>
      <c r="L127" s="179"/>
    </row>
    <row r="128" spans="2:12">
      <c r="B128" s="176" t="s">
        <v>583</v>
      </c>
      <c r="C128" s="280" t="s">
        <v>584</v>
      </c>
      <c r="D128" s="280"/>
      <c r="E128" s="280"/>
      <c r="F128" s="280"/>
      <c r="G128" s="280"/>
      <c r="H128" s="177">
        <v>140</v>
      </c>
      <c r="I128" s="178"/>
      <c r="J128" s="178"/>
      <c r="K128" s="175">
        <f t="shared" si="2"/>
        <v>0</v>
      </c>
      <c r="L128" s="179"/>
    </row>
    <row r="129" spans="2:12">
      <c r="B129" s="176" t="s">
        <v>585</v>
      </c>
      <c r="C129" s="280" t="s">
        <v>586</v>
      </c>
      <c r="D129" s="280"/>
      <c r="E129" s="280"/>
      <c r="F129" s="280"/>
      <c r="G129" s="280"/>
      <c r="H129" s="177">
        <v>141</v>
      </c>
      <c r="I129" s="178"/>
      <c r="J129" s="178"/>
      <c r="K129" s="175">
        <f t="shared" si="2"/>
        <v>0</v>
      </c>
      <c r="L129" s="179"/>
    </row>
    <row r="130" spans="2:12">
      <c r="B130" s="176">
        <v>417</v>
      </c>
      <c r="C130" s="280" t="s">
        <v>587</v>
      </c>
      <c r="D130" s="280"/>
      <c r="E130" s="280"/>
      <c r="F130" s="280"/>
      <c r="G130" s="280"/>
      <c r="H130" s="177">
        <v>142</v>
      </c>
      <c r="I130" s="178"/>
      <c r="J130" s="178"/>
      <c r="K130" s="175">
        <f t="shared" si="2"/>
        <v>0</v>
      </c>
      <c r="L130" s="179"/>
    </row>
    <row r="131" spans="2:12">
      <c r="B131" s="176">
        <v>419</v>
      </c>
      <c r="C131" s="280" t="s">
        <v>588</v>
      </c>
      <c r="D131" s="280"/>
      <c r="E131" s="280"/>
      <c r="F131" s="280"/>
      <c r="G131" s="280"/>
      <c r="H131" s="177">
        <v>143</v>
      </c>
      <c r="I131" s="178"/>
      <c r="J131" s="178"/>
      <c r="K131" s="175">
        <f t="shared" si="2"/>
        <v>0</v>
      </c>
      <c r="L131" s="179"/>
    </row>
    <row r="132" spans="2:12">
      <c r="B132" s="173" t="s">
        <v>589</v>
      </c>
      <c r="C132" s="290" t="s">
        <v>590</v>
      </c>
      <c r="D132" s="290"/>
      <c r="E132" s="290"/>
      <c r="F132" s="290"/>
      <c r="G132" s="290"/>
      <c r="H132" s="174">
        <v>144</v>
      </c>
      <c r="I132" s="175">
        <f>I133+I138+I144+I145+I146+I147+I148+I149+I150+I151</f>
        <v>49267</v>
      </c>
      <c r="J132" s="175">
        <f>J133+J138+J144+J145+J146+J147+J148+J149+J150+J151</f>
        <v>0</v>
      </c>
      <c r="K132" s="175">
        <f>K133+K138+K144+K145+K146+K147+K148+K149+K150+K151</f>
        <v>49267</v>
      </c>
      <c r="L132" s="175">
        <f>L133+L138+L144+L145+L146+L147+L148+L149+L150+L151</f>
        <v>26464</v>
      </c>
    </row>
    <row r="133" spans="2:12">
      <c r="B133" s="176">
        <v>42</v>
      </c>
      <c r="C133" s="280" t="s">
        <v>591</v>
      </c>
      <c r="D133" s="280"/>
      <c r="E133" s="280"/>
      <c r="F133" s="280"/>
      <c r="G133" s="280"/>
      <c r="H133" s="177">
        <v>145</v>
      </c>
      <c r="I133" s="178">
        <f>I134+I135+I136+I137</f>
        <v>0</v>
      </c>
      <c r="J133" s="178">
        <f>J134+J135+J136+J137</f>
        <v>0</v>
      </c>
      <c r="K133" s="175">
        <f t="shared" ref="K133:K154" si="3">I133-J133</f>
        <v>0</v>
      </c>
      <c r="L133" s="178">
        <f>L134+L135+L136+L137</f>
        <v>0</v>
      </c>
    </row>
    <row r="134" spans="2:12">
      <c r="B134" s="176" t="s">
        <v>592</v>
      </c>
      <c r="C134" s="280" t="s">
        <v>593</v>
      </c>
      <c r="D134" s="280"/>
      <c r="E134" s="280"/>
      <c r="F134" s="280"/>
      <c r="G134" s="280"/>
      <c r="H134" s="177">
        <v>146</v>
      </c>
      <c r="I134" s="181"/>
      <c r="J134" s="181"/>
      <c r="K134" s="175">
        <f t="shared" si="3"/>
        <v>0</v>
      </c>
      <c r="L134" s="179"/>
    </row>
    <row r="135" spans="2:12">
      <c r="B135" s="176" t="s">
        <v>594</v>
      </c>
      <c r="C135" s="280" t="s">
        <v>595</v>
      </c>
      <c r="D135" s="280"/>
      <c r="E135" s="280"/>
      <c r="F135" s="280"/>
      <c r="G135" s="280"/>
      <c r="H135" s="177">
        <v>147</v>
      </c>
      <c r="I135" s="178"/>
      <c r="J135" s="178"/>
      <c r="K135" s="175">
        <f t="shared" si="3"/>
        <v>0</v>
      </c>
      <c r="L135" s="179"/>
    </row>
    <row r="136" spans="2:12">
      <c r="B136" s="176">
        <v>426</v>
      </c>
      <c r="C136" s="280" t="s">
        <v>596</v>
      </c>
      <c r="D136" s="280"/>
      <c r="E136" s="280"/>
      <c r="F136" s="280"/>
      <c r="G136" s="280"/>
      <c r="H136" s="177">
        <v>148</v>
      </c>
      <c r="I136" s="178"/>
      <c r="J136" s="178"/>
      <c r="K136" s="175">
        <f t="shared" si="3"/>
        <v>0</v>
      </c>
      <c r="L136" s="179"/>
    </row>
    <row r="137" spans="2:12">
      <c r="B137" s="176">
        <v>429</v>
      </c>
      <c r="C137" s="280" t="s">
        <v>597</v>
      </c>
      <c r="D137" s="280"/>
      <c r="E137" s="280"/>
      <c r="F137" s="280"/>
      <c r="G137" s="280"/>
      <c r="H137" s="177">
        <v>149</v>
      </c>
      <c r="I137" s="178"/>
      <c r="J137" s="178"/>
      <c r="K137" s="175">
        <f t="shared" si="3"/>
        <v>0</v>
      </c>
      <c r="L137" s="179"/>
    </row>
    <row r="138" spans="2:12">
      <c r="B138" s="176">
        <v>43</v>
      </c>
      <c r="C138" s="280" t="s">
        <v>598</v>
      </c>
      <c r="D138" s="280"/>
      <c r="E138" s="280"/>
      <c r="F138" s="280"/>
      <c r="G138" s="280"/>
      <c r="H138" s="177">
        <v>150</v>
      </c>
      <c r="I138" s="178">
        <f>I139+I140+I141+I142+I143</f>
        <v>4593</v>
      </c>
      <c r="J138" s="178">
        <f>J139+J140+J141+J142+J143</f>
        <v>0</v>
      </c>
      <c r="K138" s="175">
        <f t="shared" si="3"/>
        <v>4593</v>
      </c>
      <c r="L138" s="178">
        <f>L139+L140+L141+L142+L143</f>
        <v>6099</v>
      </c>
    </row>
    <row r="139" spans="2:12">
      <c r="B139" s="176">
        <v>430</v>
      </c>
      <c r="C139" s="280" t="s">
        <v>599</v>
      </c>
      <c r="D139" s="280"/>
      <c r="E139" s="280"/>
      <c r="F139" s="280"/>
      <c r="G139" s="280"/>
      <c r="H139" s="177">
        <v>151</v>
      </c>
      <c r="I139" s="178"/>
      <c r="J139" s="178"/>
      <c r="K139" s="175">
        <f t="shared" si="3"/>
        <v>0</v>
      </c>
      <c r="L139" s="179"/>
    </row>
    <row r="140" spans="2:12">
      <c r="B140" s="176">
        <v>431</v>
      </c>
      <c r="C140" s="280" t="s">
        <v>600</v>
      </c>
      <c r="D140" s="280"/>
      <c r="E140" s="280"/>
      <c r="F140" s="280"/>
      <c r="G140" s="280"/>
      <c r="H140" s="177">
        <v>152</v>
      </c>
      <c r="I140" s="178"/>
      <c r="J140" s="178"/>
      <c r="K140" s="175">
        <f t="shared" si="3"/>
        <v>0</v>
      </c>
      <c r="L140" s="179"/>
    </row>
    <row r="141" spans="2:12">
      <c r="B141" s="176" t="s">
        <v>601</v>
      </c>
      <c r="C141" s="280" t="s">
        <v>602</v>
      </c>
      <c r="D141" s="280"/>
      <c r="E141" s="280"/>
      <c r="F141" s="280"/>
      <c r="G141" s="280"/>
      <c r="H141" s="177">
        <v>153</v>
      </c>
      <c r="I141" s="178">
        <v>4593</v>
      </c>
      <c r="J141" s="178"/>
      <c r="K141" s="175">
        <f t="shared" si="3"/>
        <v>4593</v>
      </c>
      <c r="L141" s="179">
        <v>6099</v>
      </c>
    </row>
    <row r="142" spans="2:12">
      <c r="B142" s="176">
        <v>435</v>
      </c>
      <c r="C142" s="280" t="s">
        <v>603</v>
      </c>
      <c r="D142" s="280"/>
      <c r="E142" s="280"/>
      <c r="F142" s="280"/>
      <c r="G142" s="280"/>
      <c r="H142" s="177">
        <v>154</v>
      </c>
      <c r="I142" s="178"/>
      <c r="J142" s="178"/>
      <c r="K142" s="175">
        <f t="shared" si="3"/>
        <v>0</v>
      </c>
      <c r="L142" s="179"/>
    </row>
    <row r="143" spans="2:12">
      <c r="B143" s="176">
        <v>439</v>
      </c>
      <c r="C143" s="280" t="s">
        <v>604</v>
      </c>
      <c r="D143" s="280"/>
      <c r="E143" s="280"/>
      <c r="F143" s="280"/>
      <c r="G143" s="280"/>
      <c r="H143" s="177">
        <v>155</v>
      </c>
      <c r="I143" s="178"/>
      <c r="J143" s="178"/>
      <c r="K143" s="175">
        <f t="shared" si="3"/>
        <v>0</v>
      </c>
      <c r="L143" s="179"/>
    </row>
    <row r="144" spans="2:12">
      <c r="B144" s="176" t="s">
        <v>605</v>
      </c>
      <c r="C144" s="280" t="s">
        <v>606</v>
      </c>
      <c r="D144" s="280"/>
      <c r="E144" s="280"/>
      <c r="F144" s="280"/>
      <c r="G144" s="280"/>
      <c r="H144" s="177">
        <v>156</v>
      </c>
      <c r="I144" s="178"/>
      <c r="J144" s="178"/>
      <c r="K144" s="175">
        <f t="shared" si="3"/>
        <v>0</v>
      </c>
      <c r="L144" s="179"/>
    </row>
    <row r="145" spans="2:16">
      <c r="B145" s="176" t="s">
        <v>607</v>
      </c>
      <c r="C145" s="280" t="s">
        <v>608</v>
      </c>
      <c r="D145" s="280"/>
      <c r="E145" s="280"/>
      <c r="F145" s="280"/>
      <c r="G145" s="280"/>
      <c r="H145" s="177">
        <v>157</v>
      </c>
      <c r="I145" s="178">
        <v>16775</v>
      </c>
      <c r="J145" s="178"/>
      <c r="K145" s="175">
        <f t="shared" si="3"/>
        <v>16775</v>
      </c>
      <c r="L145" s="179">
        <v>181</v>
      </c>
    </row>
    <row r="146" spans="2:16">
      <c r="B146" s="176" t="s">
        <v>609</v>
      </c>
      <c r="C146" s="280" t="s">
        <v>610</v>
      </c>
      <c r="D146" s="280"/>
      <c r="E146" s="280"/>
      <c r="F146" s="280"/>
      <c r="G146" s="280"/>
      <c r="H146" s="177">
        <v>158</v>
      </c>
      <c r="I146" s="178">
        <v>20845</v>
      </c>
      <c r="J146" s="178"/>
      <c r="K146" s="175">
        <f t="shared" si="3"/>
        <v>20845</v>
      </c>
      <c r="L146" s="179">
        <v>19783</v>
      </c>
    </row>
    <row r="147" spans="2:16">
      <c r="B147" s="176" t="s">
        <v>611</v>
      </c>
      <c r="C147" s="280" t="s">
        <v>612</v>
      </c>
      <c r="D147" s="280"/>
      <c r="E147" s="280"/>
      <c r="F147" s="280"/>
      <c r="G147" s="280"/>
      <c r="H147" s="177">
        <v>159</v>
      </c>
      <c r="I147" s="178"/>
      <c r="J147" s="178"/>
      <c r="K147" s="175">
        <f t="shared" si="3"/>
        <v>0</v>
      </c>
      <c r="L147" s="179"/>
    </row>
    <row r="148" spans="2:16">
      <c r="B148" s="176" t="s">
        <v>613</v>
      </c>
      <c r="C148" s="280" t="s">
        <v>614</v>
      </c>
      <c r="D148" s="280"/>
      <c r="E148" s="280"/>
      <c r="F148" s="280"/>
      <c r="G148" s="280"/>
      <c r="H148" s="177">
        <v>160</v>
      </c>
      <c r="I148" s="178">
        <v>1596</v>
      </c>
      <c r="J148" s="178"/>
      <c r="K148" s="175">
        <f t="shared" si="3"/>
        <v>1596</v>
      </c>
      <c r="L148" s="179">
        <v>401</v>
      </c>
    </row>
    <row r="149" spans="2:16">
      <c r="B149" s="176">
        <v>481</v>
      </c>
      <c r="C149" s="280" t="s">
        <v>615</v>
      </c>
      <c r="D149" s="280"/>
      <c r="E149" s="280"/>
      <c r="F149" s="280"/>
      <c r="G149" s="280"/>
      <c r="H149" s="177">
        <v>161</v>
      </c>
      <c r="I149" s="178">
        <v>4800</v>
      </c>
      <c r="J149" s="178"/>
      <c r="K149" s="175">
        <f t="shared" si="3"/>
        <v>4800</v>
      </c>
      <c r="L149" s="179"/>
    </row>
    <row r="150" spans="2:16">
      <c r="B150" s="176" t="s">
        <v>616</v>
      </c>
      <c r="C150" s="280" t="s">
        <v>617</v>
      </c>
      <c r="D150" s="280"/>
      <c r="E150" s="280"/>
      <c r="F150" s="280"/>
      <c r="G150" s="280"/>
      <c r="H150" s="177">
        <v>162</v>
      </c>
      <c r="I150" s="270">
        <v>658</v>
      </c>
      <c r="J150" s="178"/>
      <c r="K150" s="175">
        <f t="shared" si="3"/>
        <v>658</v>
      </c>
      <c r="L150" s="179"/>
    </row>
    <row r="151" spans="2:16">
      <c r="B151" s="176">
        <v>495</v>
      </c>
      <c r="C151" s="280" t="s">
        <v>618</v>
      </c>
      <c r="D151" s="280"/>
      <c r="E151" s="280"/>
      <c r="F151" s="280"/>
      <c r="G151" s="280"/>
      <c r="H151" s="177">
        <v>163</v>
      </c>
      <c r="I151" s="178"/>
      <c r="J151" s="178"/>
      <c r="K151" s="175">
        <f t="shared" si="3"/>
        <v>0</v>
      </c>
      <c r="L151" s="179"/>
    </row>
    <row r="152" spans="2:16">
      <c r="B152" s="173">
        <v>0</v>
      </c>
      <c r="C152" s="290" t="s">
        <v>619</v>
      </c>
      <c r="D152" s="290"/>
      <c r="E152" s="290"/>
      <c r="F152" s="290"/>
      <c r="G152" s="290"/>
      <c r="H152" s="174">
        <v>164</v>
      </c>
      <c r="I152" s="175">
        <f>I89+I123+I114</f>
        <v>8878295</v>
      </c>
      <c r="J152" s="175">
        <f>J89+J123+J114</f>
        <v>0</v>
      </c>
      <c r="K152" s="175">
        <f t="shared" si="3"/>
        <v>8878295</v>
      </c>
      <c r="L152" s="175">
        <f>L89+L123+L114</f>
        <v>8539969</v>
      </c>
    </row>
    <row r="153" spans="2:16">
      <c r="B153" s="173" t="s">
        <v>620</v>
      </c>
      <c r="C153" s="290" t="s">
        <v>621</v>
      </c>
      <c r="D153" s="290"/>
      <c r="E153" s="290"/>
      <c r="F153" s="290"/>
      <c r="G153" s="290"/>
      <c r="H153" s="174">
        <v>165</v>
      </c>
      <c r="I153" s="175"/>
      <c r="J153" s="175"/>
      <c r="K153" s="175">
        <f t="shared" si="3"/>
        <v>0</v>
      </c>
      <c r="L153" s="180"/>
    </row>
    <row r="154" spans="2:16">
      <c r="B154" s="173">
        <v>0</v>
      </c>
      <c r="C154" s="290" t="s">
        <v>622</v>
      </c>
      <c r="D154" s="290"/>
      <c r="E154" s="290"/>
      <c r="F154" s="290"/>
      <c r="G154" s="290"/>
      <c r="H154" s="174">
        <v>166</v>
      </c>
      <c r="I154" s="175">
        <f>I152+I153</f>
        <v>8878295</v>
      </c>
      <c r="J154" s="175">
        <f>J152+J153</f>
        <v>0</v>
      </c>
      <c r="K154" s="175">
        <f t="shared" si="3"/>
        <v>8878295</v>
      </c>
      <c r="L154" s="175">
        <f>L152+L153</f>
        <v>8539969</v>
      </c>
      <c r="P154" s="271"/>
    </row>
    <row r="156" spans="2:16" ht="13.5" thickBot="1">
      <c r="B156" s="222" t="s">
        <v>215</v>
      </c>
      <c r="C156" s="223" t="s">
        <v>232</v>
      </c>
      <c r="G156" s="319" t="s">
        <v>218</v>
      </c>
      <c r="H156" s="320"/>
      <c r="I156" s="320"/>
      <c r="J156" s="315"/>
      <c r="K156" s="316"/>
      <c r="L156" s="316"/>
    </row>
    <row r="157" spans="2:16" ht="13.5" thickBot="1">
      <c r="B157" s="222" t="s">
        <v>216</v>
      </c>
      <c r="C157" s="253" t="s">
        <v>32</v>
      </c>
      <c r="E157" s="223" t="s">
        <v>217</v>
      </c>
      <c r="G157" s="319" t="s">
        <v>219</v>
      </c>
      <c r="H157" s="320"/>
      <c r="I157" s="320"/>
      <c r="J157" s="317" t="s">
        <v>244</v>
      </c>
      <c r="K157" s="318"/>
      <c r="L157" s="318"/>
    </row>
  </sheetData>
  <mergeCells count="164">
    <mergeCell ref="J156:L156"/>
    <mergeCell ref="J157:L157"/>
    <mergeCell ref="C154:G154"/>
    <mergeCell ref="G156:I156"/>
    <mergeCell ref="G157:I157"/>
    <mergeCell ref="C146:G146"/>
    <mergeCell ref="C139:G139"/>
    <mergeCell ref="C153:G153"/>
    <mergeCell ref="C147:G147"/>
    <mergeCell ref="C148:G148"/>
    <mergeCell ref="C149:G149"/>
    <mergeCell ref="C150:G150"/>
    <mergeCell ref="J4:K4"/>
    <mergeCell ref="C140:G140"/>
    <mergeCell ref="J5:K5"/>
    <mergeCell ref="C144:G144"/>
    <mergeCell ref="C151:G151"/>
    <mergeCell ref="C152:G152"/>
    <mergeCell ref="J6:K6"/>
    <mergeCell ref="B12:L12"/>
    <mergeCell ref="I13:L13"/>
    <mergeCell ref="C145:G145"/>
    <mergeCell ref="C137:G137"/>
    <mergeCell ref="C138:G138"/>
    <mergeCell ref="C143:G143"/>
    <mergeCell ref="J3:L3"/>
    <mergeCell ref="B10:L10"/>
    <mergeCell ref="B11:L11"/>
    <mergeCell ref="B4:D4"/>
    <mergeCell ref="B5:E5"/>
    <mergeCell ref="C6:D6"/>
    <mergeCell ref="C7:D7"/>
    <mergeCell ref="C127:G127"/>
    <mergeCell ref="C128:G128"/>
    <mergeCell ref="C129:G129"/>
    <mergeCell ref="C130:G130"/>
    <mergeCell ref="C142:G142"/>
    <mergeCell ref="C132:G132"/>
    <mergeCell ref="C133:G133"/>
    <mergeCell ref="C134:G134"/>
    <mergeCell ref="C135:G135"/>
    <mergeCell ref="C136:G136"/>
    <mergeCell ref="C116:G116"/>
    <mergeCell ref="C117:G117"/>
    <mergeCell ref="C131:G131"/>
    <mergeCell ref="C141:G141"/>
    <mergeCell ref="C121:G121"/>
    <mergeCell ref="C122:G122"/>
    <mergeCell ref="C123:G123"/>
    <mergeCell ref="C124:G124"/>
    <mergeCell ref="C125:G125"/>
    <mergeCell ref="C126:G126"/>
    <mergeCell ref="C119:G119"/>
    <mergeCell ref="C118:G118"/>
    <mergeCell ref="C120:G120"/>
    <mergeCell ref="C109:G109"/>
    <mergeCell ref="C110:G110"/>
    <mergeCell ref="C111:G111"/>
    <mergeCell ref="C112:G112"/>
    <mergeCell ref="C113:G113"/>
    <mergeCell ref="C114:G114"/>
    <mergeCell ref="C115:G115"/>
    <mergeCell ref="C108:G108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91:G91"/>
    <mergeCell ref="C92:G92"/>
    <mergeCell ref="C93:G93"/>
    <mergeCell ref="H85:H86"/>
    <mergeCell ref="C94:G94"/>
    <mergeCell ref="C107:G107"/>
    <mergeCell ref="C106:G106"/>
    <mergeCell ref="C95:G95"/>
    <mergeCell ref="C96:G96"/>
    <mergeCell ref="L85:L86"/>
    <mergeCell ref="C87:G87"/>
    <mergeCell ref="I87:J87"/>
    <mergeCell ref="C88:G88"/>
    <mergeCell ref="C89:G89"/>
    <mergeCell ref="C90:G90"/>
    <mergeCell ref="I85:J86"/>
    <mergeCell ref="K85:K86"/>
    <mergeCell ref="C79:G79"/>
    <mergeCell ref="C80:G80"/>
    <mergeCell ref="C83:G83"/>
    <mergeCell ref="B85:B86"/>
    <mergeCell ref="C85:G86"/>
    <mergeCell ref="C81:G81"/>
    <mergeCell ref="C82:G82"/>
    <mergeCell ref="C67:G67"/>
    <mergeCell ref="C68:G68"/>
    <mergeCell ref="C75:G75"/>
    <mergeCell ref="C76:G76"/>
    <mergeCell ref="C77:G77"/>
    <mergeCell ref="C78:G78"/>
    <mergeCell ref="C71:G71"/>
    <mergeCell ref="C72:G72"/>
    <mergeCell ref="C73:G73"/>
    <mergeCell ref="C74:G74"/>
    <mergeCell ref="C69:G69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51:G51"/>
    <mergeCell ref="C52:G52"/>
    <mergeCell ref="C53:G53"/>
    <mergeCell ref="C54:G54"/>
    <mergeCell ref="C55:G55"/>
    <mergeCell ref="C56:G56"/>
    <mergeCell ref="C41:G41"/>
    <mergeCell ref="C42:G42"/>
    <mergeCell ref="C43:G43"/>
    <mergeCell ref="C44:G44"/>
    <mergeCell ref="C57:G57"/>
    <mergeCell ref="C58:G58"/>
    <mergeCell ref="C47:G47"/>
    <mergeCell ref="C48:G48"/>
    <mergeCell ref="C49:G49"/>
    <mergeCell ref="C50:G50"/>
    <mergeCell ref="C31:G31"/>
    <mergeCell ref="C32:G32"/>
    <mergeCell ref="C45:G45"/>
    <mergeCell ref="C46:G46"/>
    <mergeCell ref="C35:G35"/>
    <mergeCell ref="C36:G36"/>
    <mergeCell ref="C37:G37"/>
    <mergeCell ref="C38:G38"/>
    <mergeCell ref="C39:G39"/>
    <mergeCell ref="C40:G40"/>
    <mergeCell ref="C33:G33"/>
    <mergeCell ref="C34:G34"/>
    <mergeCell ref="C23:G23"/>
    <mergeCell ref="C24:G24"/>
    <mergeCell ref="C25:G25"/>
    <mergeCell ref="C26:G26"/>
    <mergeCell ref="C27:G27"/>
    <mergeCell ref="C28:G28"/>
    <mergeCell ref="C29:G29"/>
    <mergeCell ref="C30:G30"/>
    <mergeCell ref="B14:B15"/>
    <mergeCell ref="C14:G15"/>
    <mergeCell ref="C17:G17"/>
    <mergeCell ref="C18:G18"/>
    <mergeCell ref="C19:G19"/>
    <mergeCell ref="C20:G20"/>
    <mergeCell ref="H14:H15"/>
    <mergeCell ref="I14:K14"/>
    <mergeCell ref="L14:L15"/>
    <mergeCell ref="C16:G16"/>
    <mergeCell ref="C21:G21"/>
    <mergeCell ref="C22:G22"/>
  </mergeCells>
  <phoneticPr fontId="1" type="noConversion"/>
  <dataValidations count="3">
    <dataValidation type="whole" operator="notEqual" allowBlank="1" showInputMessage="1" showErrorMessage="1" errorTitle="Greška" error="Unose se vrijednosti u konvertibilnim markama, bez decimalnih mjesta. Dozvoljen je unos negativnih brojeva za AOP 110." prompt="Unose se vrijednosti u konvertibilnim markama, bez decimalnih mjesta. Dozvoljen je unos negativnih brojeva za AOP 110." sqref="L98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prompt="U ovo polje se ne unosi iznos._x000a_Polje se automatski računa u skladu sa formulom." sqref="L56:L57 L83 I83:J83 I81:J81 I79:J79 K39:K63 K74:K83 K65:K72 I48:J49 K33:K37 K26:K31 I18:J19 L79 I73:L73 I64:L64 L81 I56:J57 L48:L49 L18:L19 I32:L32 I25:L25 K18:K24 I38:L38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20:J20 L153 L91:L97 L139:L151 L134:L137 L125:L131 L115:L122 L112:L113 L107:L110 L100:L105 L82 I82:J82 L80 I80:J80 L74:L78 I74:J78 L65:L72 I65:J72 L58:L63 I58:J63 L50:L55 I50:J55 L39:L47 I39:J47 L33:L37 I33:J37 L26:L31 I26:J31 L20:L24 I22:J24">
      <formula1>0</formula1>
    </dataValidation>
  </dataValidations>
  <pageMargins left="0.23622047244094491" right="0.23622047244094491" top="0.28000000000000003" bottom="0.34" header="0.2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5"/>
  <sheetViews>
    <sheetView topLeftCell="B19" workbookViewId="0">
      <selection activeCell="C142" sqref="C142"/>
    </sheetView>
  </sheetViews>
  <sheetFormatPr defaultRowHeight="12.75"/>
  <cols>
    <col min="1" max="1" width="0.85546875" customWidth="1"/>
    <col min="2" max="2" width="17" customWidth="1"/>
    <col min="3" max="3" width="59" customWidth="1"/>
    <col min="4" max="4" width="7.85546875" customWidth="1"/>
    <col min="5" max="5" width="7.28515625" customWidth="1"/>
    <col min="6" max="6" width="8.140625" customWidth="1"/>
  </cols>
  <sheetData>
    <row r="2" spans="2:11">
      <c r="B2" s="212" t="s">
        <v>207</v>
      </c>
      <c r="C2" s="330" t="s">
        <v>225</v>
      </c>
      <c r="D2" s="330"/>
      <c r="E2" s="214"/>
      <c r="H2" s="218" t="s">
        <v>213</v>
      </c>
      <c r="I2" s="220" t="s">
        <v>208</v>
      </c>
      <c r="J2" s="220"/>
    </row>
    <row r="3" spans="2:11">
      <c r="B3" s="212" t="s">
        <v>209</v>
      </c>
      <c r="C3" s="330" t="s">
        <v>242</v>
      </c>
      <c r="D3" s="330"/>
      <c r="E3" s="215"/>
      <c r="H3" s="214"/>
      <c r="I3" s="305" t="s">
        <v>227</v>
      </c>
      <c r="J3" s="305"/>
      <c r="K3" s="305"/>
    </row>
    <row r="4" spans="2:11">
      <c r="B4" s="308" t="s">
        <v>210</v>
      </c>
      <c r="C4" s="308"/>
      <c r="D4" s="308"/>
      <c r="E4" s="216"/>
      <c r="H4" s="214"/>
      <c r="I4" s="329" t="s">
        <v>214</v>
      </c>
      <c r="J4" s="329"/>
      <c r="K4" s="329"/>
    </row>
    <row r="5" spans="2:11">
      <c r="B5" s="308"/>
      <c r="C5" s="308"/>
      <c r="D5" s="308"/>
      <c r="E5" s="216"/>
      <c r="H5" s="214"/>
      <c r="I5" s="329" t="s">
        <v>214</v>
      </c>
      <c r="J5" s="329"/>
      <c r="K5" s="329"/>
    </row>
    <row r="6" spans="2:11">
      <c r="B6" s="309" t="s">
        <v>243</v>
      </c>
      <c r="C6" s="309"/>
      <c r="D6" s="309"/>
      <c r="E6" s="309"/>
      <c r="H6" s="214"/>
      <c r="I6" s="329" t="s">
        <v>214</v>
      </c>
      <c r="J6" s="329"/>
      <c r="K6" s="329"/>
    </row>
    <row r="7" spans="2:11" ht="13.5" thickBot="1">
      <c r="B7" s="212" t="s">
        <v>211</v>
      </c>
      <c r="C7" s="330" t="s">
        <v>86</v>
      </c>
      <c r="D7" s="330"/>
      <c r="E7" s="212"/>
      <c r="H7" s="214"/>
      <c r="I7" s="331" t="s">
        <v>214</v>
      </c>
      <c r="J7" s="331"/>
      <c r="K7" s="331"/>
    </row>
    <row r="8" spans="2:11">
      <c r="B8" s="212" t="s">
        <v>212</v>
      </c>
      <c r="C8" s="330" t="s">
        <v>226</v>
      </c>
      <c r="D8" s="330"/>
      <c r="E8" s="217"/>
      <c r="H8" s="217"/>
      <c r="I8" s="219"/>
      <c r="J8" s="219"/>
    </row>
    <row r="10" spans="2:11" ht="15.75">
      <c r="B10" s="306" t="s">
        <v>220</v>
      </c>
      <c r="C10" s="306"/>
      <c r="D10" s="306"/>
      <c r="E10" s="306"/>
      <c r="F10" s="306"/>
      <c r="G10" s="306"/>
      <c r="H10" s="306"/>
      <c r="I10" s="306"/>
      <c r="J10" s="306"/>
    </row>
    <row r="11" spans="2:11">
      <c r="B11" s="313" t="s">
        <v>221</v>
      </c>
      <c r="C11" s="313"/>
      <c r="D11" s="313"/>
      <c r="E11" s="313"/>
      <c r="F11" s="313"/>
      <c r="G11" s="313"/>
      <c r="H11" s="313"/>
      <c r="I11" s="313"/>
      <c r="J11" s="313"/>
    </row>
    <row r="12" spans="2:11">
      <c r="B12" s="313" t="s">
        <v>30</v>
      </c>
      <c r="C12" s="313"/>
      <c r="D12" s="313"/>
      <c r="E12" s="313"/>
      <c r="F12" s="313"/>
      <c r="G12" s="313"/>
      <c r="H12" s="313"/>
      <c r="I12" s="313"/>
      <c r="J12" s="313"/>
    </row>
    <row r="13" spans="2:11">
      <c r="B13" s="224"/>
      <c r="C13" s="224"/>
      <c r="D13" s="224"/>
      <c r="E13" s="224"/>
      <c r="F13" s="224"/>
      <c r="G13" s="224"/>
      <c r="H13" s="332"/>
      <c r="I13" s="332"/>
      <c r="J13" s="332"/>
    </row>
    <row r="14" spans="2:11">
      <c r="B14" s="324" t="s">
        <v>411</v>
      </c>
      <c r="C14" s="274" t="s">
        <v>412</v>
      </c>
      <c r="D14" s="274"/>
      <c r="E14" s="274"/>
      <c r="F14" s="274"/>
      <c r="G14" s="274"/>
      <c r="H14" s="272" t="s">
        <v>413</v>
      </c>
      <c r="I14" s="274" t="s">
        <v>623</v>
      </c>
      <c r="J14" s="328"/>
    </row>
    <row r="15" spans="2:11" ht="25.5">
      <c r="B15" s="325"/>
      <c r="C15" s="326"/>
      <c r="D15" s="326"/>
      <c r="E15" s="326"/>
      <c r="F15" s="326"/>
      <c r="G15" s="326"/>
      <c r="H15" s="327"/>
      <c r="I15" s="20" t="s">
        <v>624</v>
      </c>
      <c r="J15" s="248" t="s">
        <v>625</v>
      </c>
    </row>
    <row r="16" spans="2:11">
      <c r="B16" s="249">
        <v>1</v>
      </c>
      <c r="C16" s="333">
        <v>2</v>
      </c>
      <c r="D16" s="333"/>
      <c r="E16" s="333"/>
      <c r="F16" s="333"/>
      <c r="G16" s="333"/>
      <c r="H16" s="250">
        <v>3</v>
      </c>
      <c r="I16" s="250">
        <v>4</v>
      </c>
      <c r="J16" s="251">
        <v>5</v>
      </c>
    </row>
    <row r="17" spans="2:10">
      <c r="B17" s="226">
        <v>0</v>
      </c>
      <c r="C17" s="322" t="s">
        <v>282</v>
      </c>
      <c r="D17" s="322"/>
      <c r="E17" s="322"/>
      <c r="F17" s="322"/>
      <c r="G17" s="322"/>
      <c r="H17" s="227">
        <v>0</v>
      </c>
      <c r="I17" s="228"/>
      <c r="J17" s="229"/>
    </row>
    <row r="18" spans="2:10">
      <c r="B18" s="230">
        <v>0</v>
      </c>
      <c r="C18" s="323" t="s">
        <v>283</v>
      </c>
      <c r="D18" s="323"/>
      <c r="E18" s="323"/>
      <c r="F18" s="323"/>
      <c r="G18" s="323"/>
      <c r="H18" s="171">
        <v>201</v>
      </c>
      <c r="I18" s="182">
        <f>I19+I23+I27+I28-I29+I30-I31+I32</f>
        <v>516131</v>
      </c>
      <c r="J18" s="182">
        <f>J19+J23+J27+J28-J29+J30-J31+J32</f>
        <v>310805</v>
      </c>
    </row>
    <row r="19" spans="2:10">
      <c r="B19" s="231">
        <v>60</v>
      </c>
      <c r="C19" s="321" t="s">
        <v>284</v>
      </c>
      <c r="D19" s="321"/>
      <c r="E19" s="321"/>
      <c r="F19" s="321"/>
      <c r="G19" s="321"/>
      <c r="H19" s="172">
        <v>202</v>
      </c>
      <c r="I19" s="184">
        <f>I20+I21+I22</f>
        <v>0</v>
      </c>
      <c r="J19" s="207">
        <v>0</v>
      </c>
    </row>
    <row r="20" spans="2:10">
      <c r="B20" s="231">
        <v>600</v>
      </c>
      <c r="C20" s="321" t="s">
        <v>285</v>
      </c>
      <c r="D20" s="321"/>
      <c r="E20" s="321"/>
      <c r="F20" s="321"/>
      <c r="G20" s="321"/>
      <c r="H20" s="172">
        <v>203</v>
      </c>
      <c r="I20" s="183"/>
      <c r="J20" s="206"/>
    </row>
    <row r="21" spans="2:10">
      <c r="B21" s="231" t="s">
        <v>286</v>
      </c>
      <c r="C21" s="321" t="s">
        <v>287</v>
      </c>
      <c r="D21" s="321"/>
      <c r="E21" s="321"/>
      <c r="F21" s="321"/>
      <c r="G21" s="321"/>
      <c r="H21" s="172">
        <v>204</v>
      </c>
      <c r="I21" s="183"/>
      <c r="J21" s="206"/>
    </row>
    <row r="22" spans="2:10">
      <c r="B22" s="231">
        <v>604</v>
      </c>
      <c r="C22" s="321" t="s">
        <v>288</v>
      </c>
      <c r="D22" s="321"/>
      <c r="E22" s="321"/>
      <c r="F22" s="321"/>
      <c r="G22" s="321"/>
      <c r="H22" s="172">
        <v>205</v>
      </c>
      <c r="I22" s="183"/>
      <c r="J22" s="206"/>
    </row>
    <row r="23" spans="2:10">
      <c r="B23" s="231">
        <v>61</v>
      </c>
      <c r="C23" s="321" t="s">
        <v>289</v>
      </c>
      <c r="D23" s="321"/>
      <c r="E23" s="321"/>
      <c r="F23" s="321"/>
      <c r="G23" s="321"/>
      <c r="H23" s="172">
        <v>206</v>
      </c>
      <c r="I23" s="184">
        <f>I24+I25+I26</f>
        <v>491345</v>
      </c>
      <c r="J23" s="207">
        <f>J24+J25+J26</f>
        <v>291821</v>
      </c>
    </row>
    <row r="24" spans="2:10">
      <c r="B24" s="231">
        <v>610</v>
      </c>
      <c r="C24" s="321" t="s">
        <v>290</v>
      </c>
      <c r="D24" s="321"/>
      <c r="E24" s="321"/>
      <c r="F24" s="321"/>
      <c r="G24" s="321"/>
      <c r="H24" s="172">
        <v>207</v>
      </c>
      <c r="I24" s="183"/>
      <c r="J24" s="206"/>
    </row>
    <row r="25" spans="2:10">
      <c r="B25" s="231" t="s">
        <v>291</v>
      </c>
      <c r="C25" s="321" t="s">
        <v>292</v>
      </c>
      <c r="D25" s="321"/>
      <c r="E25" s="321"/>
      <c r="F25" s="321"/>
      <c r="G25" s="321"/>
      <c r="H25" s="172">
        <v>208</v>
      </c>
      <c r="I25" s="183">
        <v>491345</v>
      </c>
      <c r="J25" s="206">
        <v>291821</v>
      </c>
    </row>
    <row r="26" spans="2:10">
      <c r="B26" s="231">
        <v>614</v>
      </c>
      <c r="C26" s="321" t="s">
        <v>293</v>
      </c>
      <c r="D26" s="321"/>
      <c r="E26" s="321"/>
      <c r="F26" s="321"/>
      <c r="G26" s="321"/>
      <c r="H26" s="172">
        <v>209</v>
      </c>
      <c r="I26" s="183"/>
      <c r="J26" s="206"/>
    </row>
    <row r="27" spans="2:10">
      <c r="B27" s="231">
        <v>62</v>
      </c>
      <c r="C27" s="321" t="s">
        <v>294</v>
      </c>
      <c r="D27" s="321"/>
      <c r="E27" s="321"/>
      <c r="F27" s="321"/>
      <c r="G27" s="321"/>
      <c r="H27" s="172">
        <v>210</v>
      </c>
      <c r="I27" s="183"/>
      <c r="J27" s="206"/>
    </row>
    <row r="28" spans="2:10">
      <c r="B28" s="231">
        <v>630</v>
      </c>
      <c r="C28" s="321" t="s">
        <v>295</v>
      </c>
      <c r="D28" s="321"/>
      <c r="E28" s="321"/>
      <c r="F28" s="321"/>
      <c r="G28" s="321"/>
      <c r="H28" s="172">
        <v>211</v>
      </c>
      <c r="I28" s="183"/>
      <c r="J28" s="206"/>
    </row>
    <row r="29" spans="2:10">
      <c r="B29" s="231">
        <v>631</v>
      </c>
      <c r="C29" s="321" t="s">
        <v>296</v>
      </c>
      <c r="D29" s="321"/>
      <c r="E29" s="321"/>
      <c r="F29" s="321"/>
      <c r="G29" s="321"/>
      <c r="H29" s="172">
        <v>212</v>
      </c>
      <c r="I29" s="183"/>
      <c r="J29" s="206"/>
    </row>
    <row r="30" spans="2:10">
      <c r="B30" s="231" t="s">
        <v>297</v>
      </c>
      <c r="C30" s="321" t="s">
        <v>298</v>
      </c>
      <c r="D30" s="321"/>
      <c r="E30" s="321"/>
      <c r="F30" s="321"/>
      <c r="G30" s="321"/>
      <c r="H30" s="172">
        <v>213</v>
      </c>
      <c r="I30" s="183"/>
      <c r="J30" s="206"/>
    </row>
    <row r="31" spans="2:10">
      <c r="B31" s="231" t="s">
        <v>299</v>
      </c>
      <c r="C31" s="321" t="s">
        <v>300</v>
      </c>
      <c r="D31" s="321"/>
      <c r="E31" s="321"/>
      <c r="F31" s="321"/>
      <c r="G31" s="321"/>
      <c r="H31" s="172">
        <v>214</v>
      </c>
      <c r="I31" s="183"/>
      <c r="J31" s="206"/>
    </row>
    <row r="32" spans="2:10">
      <c r="B32" s="231" t="s">
        <v>301</v>
      </c>
      <c r="C32" s="321" t="s">
        <v>302</v>
      </c>
      <c r="D32" s="321"/>
      <c r="E32" s="321"/>
      <c r="F32" s="321"/>
      <c r="G32" s="321"/>
      <c r="H32" s="172">
        <v>215</v>
      </c>
      <c r="I32" s="183">
        <v>24786</v>
      </c>
      <c r="J32" s="206">
        <v>18984</v>
      </c>
    </row>
    <row r="33" spans="2:10">
      <c r="B33" s="230">
        <v>0</v>
      </c>
      <c r="C33" s="323" t="s">
        <v>303</v>
      </c>
      <c r="D33" s="323"/>
      <c r="E33" s="323"/>
      <c r="F33" s="323"/>
      <c r="G33" s="323"/>
      <c r="H33" s="171">
        <v>216</v>
      </c>
      <c r="I33" s="182">
        <f>I34+I35+I36+I39+I40+I43+I44+I45</f>
        <v>299365</v>
      </c>
      <c r="J33" s="205">
        <f>J34+J35+J36+J39+J40+J43+J44+J45</f>
        <v>289580</v>
      </c>
    </row>
    <row r="34" spans="2:10">
      <c r="B34" s="231" t="s">
        <v>304</v>
      </c>
      <c r="C34" s="321" t="s">
        <v>305</v>
      </c>
      <c r="D34" s="321"/>
      <c r="E34" s="321"/>
      <c r="F34" s="321"/>
      <c r="G34" s="321"/>
      <c r="H34" s="172">
        <v>217</v>
      </c>
      <c r="I34" s="183"/>
      <c r="J34" s="206"/>
    </row>
    <row r="35" spans="2:10">
      <c r="B35" s="231" t="s">
        <v>306</v>
      </c>
      <c r="C35" s="321" t="s">
        <v>307</v>
      </c>
      <c r="D35" s="321"/>
      <c r="E35" s="321"/>
      <c r="F35" s="321"/>
      <c r="G35" s="321"/>
      <c r="H35" s="172">
        <v>218</v>
      </c>
      <c r="I35" s="183">
        <v>9771</v>
      </c>
      <c r="J35" s="206">
        <v>5946</v>
      </c>
    </row>
    <row r="36" spans="2:10">
      <c r="B36" s="231">
        <v>52</v>
      </c>
      <c r="C36" s="321" t="s">
        <v>308</v>
      </c>
      <c r="D36" s="321"/>
      <c r="E36" s="321"/>
      <c r="F36" s="321"/>
      <c r="G36" s="321"/>
      <c r="H36" s="172">
        <v>219</v>
      </c>
      <c r="I36" s="184">
        <f>I37+I38</f>
        <v>217603</v>
      </c>
      <c r="J36" s="207">
        <f>J37+J38</f>
        <v>200138</v>
      </c>
    </row>
    <row r="37" spans="2:10">
      <c r="B37" s="231" t="s">
        <v>309</v>
      </c>
      <c r="C37" s="321" t="s">
        <v>310</v>
      </c>
      <c r="D37" s="321"/>
      <c r="E37" s="321"/>
      <c r="F37" s="321"/>
      <c r="G37" s="321"/>
      <c r="H37" s="172">
        <v>220</v>
      </c>
      <c r="I37" s="183">
        <v>204834</v>
      </c>
      <c r="J37" s="206">
        <v>200138</v>
      </c>
    </row>
    <row r="38" spans="2:10">
      <c r="B38" s="231" t="s">
        <v>311</v>
      </c>
      <c r="C38" s="321" t="s">
        <v>312</v>
      </c>
      <c r="D38" s="321"/>
      <c r="E38" s="321"/>
      <c r="F38" s="321"/>
      <c r="G38" s="321"/>
      <c r="H38" s="172">
        <v>221</v>
      </c>
      <c r="I38" s="183">
        <v>12769</v>
      </c>
      <c r="J38" s="206">
        <v>0</v>
      </c>
    </row>
    <row r="39" spans="2:10">
      <c r="B39" s="231" t="s">
        <v>313</v>
      </c>
      <c r="C39" s="321" t="s">
        <v>314</v>
      </c>
      <c r="D39" s="321"/>
      <c r="E39" s="321"/>
      <c r="F39" s="321"/>
      <c r="G39" s="321"/>
      <c r="H39" s="172">
        <v>222</v>
      </c>
      <c r="I39" s="183">
        <v>26114</v>
      </c>
      <c r="J39" s="206">
        <v>26938</v>
      </c>
    </row>
    <row r="40" spans="2:10">
      <c r="B40" s="231">
        <v>54</v>
      </c>
      <c r="C40" s="321" t="s">
        <v>315</v>
      </c>
      <c r="D40" s="321"/>
      <c r="E40" s="321"/>
      <c r="F40" s="321"/>
      <c r="G40" s="321"/>
      <c r="H40" s="172">
        <v>223</v>
      </c>
      <c r="I40" s="184">
        <f>I41+I42</f>
        <v>0</v>
      </c>
      <c r="J40" s="207">
        <f>J41+J42</f>
        <v>0</v>
      </c>
    </row>
    <row r="41" spans="2:10">
      <c r="B41" s="231">
        <v>540</v>
      </c>
      <c r="C41" s="321" t="s">
        <v>316</v>
      </c>
      <c r="D41" s="321"/>
      <c r="E41" s="321"/>
      <c r="F41" s="321"/>
      <c r="G41" s="321"/>
      <c r="H41" s="172">
        <v>224</v>
      </c>
      <c r="I41" s="183">
        <v>0</v>
      </c>
      <c r="J41" s="206"/>
    </row>
    <row r="42" spans="2:10">
      <c r="B42" s="231">
        <v>541</v>
      </c>
      <c r="C42" s="321" t="s">
        <v>317</v>
      </c>
      <c r="D42" s="321"/>
      <c r="E42" s="321"/>
      <c r="F42" s="321"/>
      <c r="G42" s="321"/>
      <c r="H42" s="172">
        <v>225</v>
      </c>
      <c r="I42" s="183">
        <v>0</v>
      </c>
      <c r="J42" s="206"/>
    </row>
    <row r="43" spans="2:10">
      <c r="B43" s="231" t="s">
        <v>318</v>
      </c>
      <c r="C43" s="321" t="s">
        <v>319</v>
      </c>
      <c r="D43" s="321"/>
      <c r="E43" s="321"/>
      <c r="F43" s="321"/>
      <c r="G43" s="321"/>
      <c r="H43" s="172">
        <v>226</v>
      </c>
      <c r="I43" s="183">
        <v>34498</v>
      </c>
      <c r="J43" s="206">
        <v>50235</v>
      </c>
    </row>
    <row r="44" spans="2:10">
      <c r="B44" s="231">
        <v>555</v>
      </c>
      <c r="C44" s="321" t="s">
        <v>320</v>
      </c>
      <c r="D44" s="321"/>
      <c r="E44" s="321"/>
      <c r="F44" s="321"/>
      <c r="G44" s="321"/>
      <c r="H44" s="172">
        <v>227</v>
      </c>
      <c r="I44" s="183">
        <v>11165</v>
      </c>
      <c r="J44" s="206">
        <v>6183</v>
      </c>
    </row>
    <row r="45" spans="2:10">
      <c r="B45" s="231">
        <v>556</v>
      </c>
      <c r="C45" s="321" t="s">
        <v>321</v>
      </c>
      <c r="D45" s="321"/>
      <c r="E45" s="321"/>
      <c r="F45" s="321"/>
      <c r="G45" s="321"/>
      <c r="H45" s="172">
        <v>228</v>
      </c>
      <c r="I45" s="183">
        <v>214</v>
      </c>
      <c r="J45" s="206">
        <v>140</v>
      </c>
    </row>
    <row r="46" spans="2:10">
      <c r="B46" s="230">
        <v>0</v>
      </c>
      <c r="C46" s="323" t="s">
        <v>322</v>
      </c>
      <c r="D46" s="323"/>
      <c r="E46" s="323"/>
      <c r="F46" s="323"/>
      <c r="G46" s="323"/>
      <c r="H46" s="171">
        <v>229</v>
      </c>
      <c r="I46" s="182">
        <f>I18-I33</f>
        <v>216766</v>
      </c>
      <c r="J46" s="182">
        <f>J18-J33</f>
        <v>21225</v>
      </c>
    </row>
    <row r="47" spans="2:10">
      <c r="B47" s="230">
        <v>0</v>
      </c>
      <c r="C47" s="323" t="s">
        <v>323</v>
      </c>
      <c r="D47" s="323"/>
      <c r="E47" s="323"/>
      <c r="F47" s="323"/>
      <c r="G47" s="323"/>
      <c r="H47" s="171">
        <v>230</v>
      </c>
      <c r="I47" s="182">
        <v>0</v>
      </c>
      <c r="J47" s="182">
        <v>0</v>
      </c>
    </row>
    <row r="48" spans="2:10">
      <c r="B48" s="230">
        <v>0</v>
      </c>
      <c r="C48" s="323" t="s">
        <v>324</v>
      </c>
      <c r="D48" s="323"/>
      <c r="E48" s="323"/>
      <c r="F48" s="323"/>
      <c r="G48" s="323"/>
      <c r="H48" s="171">
        <v>0</v>
      </c>
      <c r="I48" s="182"/>
      <c r="J48" s="205"/>
    </row>
    <row r="49" spans="2:10">
      <c r="B49" s="230">
        <v>66</v>
      </c>
      <c r="C49" s="323" t="s">
        <v>325</v>
      </c>
      <c r="D49" s="323"/>
      <c r="E49" s="323"/>
      <c r="F49" s="323"/>
      <c r="G49" s="323"/>
      <c r="H49" s="171">
        <v>231</v>
      </c>
      <c r="I49" s="182">
        <f>I50+I51+I52+I53+I54+I55</f>
        <v>617052</v>
      </c>
      <c r="J49" s="182">
        <f>J50+J51+J52+J53+J54+J55</f>
        <v>625455</v>
      </c>
    </row>
    <row r="50" spans="2:10">
      <c r="B50" s="231">
        <v>660</v>
      </c>
      <c r="C50" s="321" t="s">
        <v>326</v>
      </c>
      <c r="D50" s="321"/>
      <c r="E50" s="321"/>
      <c r="F50" s="321"/>
      <c r="G50" s="321"/>
      <c r="H50" s="172">
        <v>232</v>
      </c>
      <c r="I50" s="183"/>
      <c r="J50" s="206"/>
    </row>
    <row r="51" spans="2:10">
      <c r="B51" s="231">
        <v>661</v>
      </c>
      <c r="C51" s="321" t="s">
        <v>327</v>
      </c>
      <c r="D51" s="321"/>
      <c r="E51" s="321"/>
      <c r="F51" s="321"/>
      <c r="G51" s="321"/>
      <c r="H51" s="172">
        <v>233</v>
      </c>
      <c r="I51" s="183">
        <v>23206</v>
      </c>
      <c r="J51" s="206">
        <v>23865</v>
      </c>
    </row>
    <row r="52" spans="2:10">
      <c r="B52" s="231">
        <v>662</v>
      </c>
      <c r="C52" s="321" t="s">
        <v>328</v>
      </c>
      <c r="D52" s="321"/>
      <c r="E52" s="321"/>
      <c r="F52" s="321"/>
      <c r="G52" s="321"/>
      <c r="H52" s="172">
        <v>234</v>
      </c>
      <c r="I52" s="183"/>
      <c r="J52" s="206"/>
    </row>
    <row r="53" spans="2:10">
      <c r="B53" s="231">
        <v>663</v>
      </c>
      <c r="C53" s="321" t="s">
        <v>329</v>
      </c>
      <c r="D53" s="321"/>
      <c r="E53" s="321"/>
      <c r="F53" s="321"/>
      <c r="G53" s="321"/>
      <c r="H53" s="172">
        <v>235</v>
      </c>
      <c r="I53" s="183"/>
      <c r="J53" s="206"/>
    </row>
    <row r="54" spans="2:10">
      <c r="B54" s="231">
        <v>664</v>
      </c>
      <c r="C54" s="321" t="s">
        <v>330</v>
      </c>
      <c r="D54" s="321"/>
      <c r="E54" s="321"/>
      <c r="F54" s="321"/>
      <c r="G54" s="321"/>
      <c r="H54" s="172">
        <v>236</v>
      </c>
      <c r="I54" s="183"/>
      <c r="J54" s="206"/>
    </row>
    <row r="55" spans="2:10">
      <c r="B55" s="231">
        <v>669</v>
      </c>
      <c r="C55" s="321" t="s">
        <v>331</v>
      </c>
      <c r="D55" s="321"/>
      <c r="E55" s="321"/>
      <c r="F55" s="321"/>
      <c r="G55" s="321"/>
      <c r="H55" s="172">
        <v>237</v>
      </c>
      <c r="I55" s="183">
        <v>593846</v>
      </c>
      <c r="J55" s="206">
        <v>601590</v>
      </c>
    </row>
    <row r="56" spans="2:10">
      <c r="B56" s="230">
        <v>56</v>
      </c>
      <c r="C56" s="323" t="s">
        <v>332</v>
      </c>
      <c r="D56" s="323"/>
      <c r="E56" s="323"/>
      <c r="F56" s="323"/>
      <c r="G56" s="323"/>
      <c r="H56" s="171">
        <v>238</v>
      </c>
      <c r="I56" s="182">
        <f>I57+I58+I59+I60+I61</f>
        <v>37936</v>
      </c>
      <c r="J56" s="182">
        <f>J57+J58+J59+J60+J61</f>
        <v>0</v>
      </c>
    </row>
    <row r="57" spans="2:10">
      <c r="B57" s="231">
        <v>560</v>
      </c>
      <c r="C57" s="321" t="s">
        <v>333</v>
      </c>
      <c r="D57" s="321"/>
      <c r="E57" s="321"/>
      <c r="F57" s="321"/>
      <c r="G57" s="321"/>
      <c r="H57" s="172">
        <v>239</v>
      </c>
      <c r="I57" s="183"/>
      <c r="J57" s="206"/>
    </row>
    <row r="58" spans="2:10">
      <c r="B58" s="231">
        <v>561</v>
      </c>
      <c r="C58" s="321" t="s">
        <v>334</v>
      </c>
      <c r="D58" s="321"/>
      <c r="E58" s="321"/>
      <c r="F58" s="321"/>
      <c r="G58" s="321"/>
      <c r="H58" s="172">
        <v>240</v>
      </c>
      <c r="I58" s="183"/>
      <c r="J58" s="206"/>
    </row>
    <row r="59" spans="2:10">
      <c r="B59" s="231">
        <v>562</v>
      </c>
      <c r="C59" s="321" t="s">
        <v>335</v>
      </c>
      <c r="D59" s="321"/>
      <c r="E59" s="321"/>
      <c r="F59" s="321"/>
      <c r="G59" s="321"/>
      <c r="H59" s="172">
        <v>241</v>
      </c>
      <c r="I59" s="183"/>
      <c r="J59" s="206"/>
    </row>
    <row r="60" spans="2:10">
      <c r="B60" s="231">
        <v>563</v>
      </c>
      <c r="C60" s="321" t="s">
        <v>336</v>
      </c>
      <c r="D60" s="321"/>
      <c r="E60" s="321"/>
      <c r="F60" s="321"/>
      <c r="G60" s="321"/>
      <c r="H60" s="172">
        <v>242</v>
      </c>
      <c r="I60" s="183"/>
      <c r="J60" s="206"/>
    </row>
    <row r="61" spans="2:10">
      <c r="B61" s="231">
        <v>569</v>
      </c>
      <c r="C61" s="321" t="s">
        <v>337</v>
      </c>
      <c r="D61" s="321"/>
      <c r="E61" s="321"/>
      <c r="F61" s="321"/>
      <c r="G61" s="321"/>
      <c r="H61" s="172">
        <v>243</v>
      </c>
      <c r="I61" s="183">
        <v>37936</v>
      </c>
      <c r="J61" s="206"/>
    </row>
    <row r="62" spans="2:10">
      <c r="B62" s="230">
        <v>0</v>
      </c>
      <c r="C62" s="323" t="s">
        <v>338</v>
      </c>
      <c r="D62" s="323"/>
      <c r="E62" s="323"/>
      <c r="F62" s="323"/>
      <c r="G62" s="323"/>
      <c r="H62" s="171">
        <v>244</v>
      </c>
      <c r="I62" s="182">
        <f>I46+I49-I56-I47</f>
        <v>795882</v>
      </c>
      <c r="J62" s="182">
        <f>J46+J49-J56-J47</f>
        <v>646680</v>
      </c>
    </row>
    <row r="63" spans="2:10">
      <c r="B63" s="230">
        <v>0</v>
      </c>
      <c r="C63" s="323" t="s">
        <v>339</v>
      </c>
      <c r="D63" s="323"/>
      <c r="E63" s="323"/>
      <c r="F63" s="323"/>
      <c r="G63" s="323"/>
      <c r="H63" s="171">
        <v>245</v>
      </c>
      <c r="I63" s="182">
        <v>0</v>
      </c>
      <c r="J63" s="205">
        <v>0</v>
      </c>
    </row>
    <row r="64" spans="2:10">
      <c r="B64" s="230">
        <v>0</v>
      </c>
      <c r="C64" s="323" t="s">
        <v>340</v>
      </c>
      <c r="D64" s="323"/>
      <c r="E64" s="323"/>
      <c r="F64" s="323"/>
      <c r="G64" s="323"/>
      <c r="H64" s="171">
        <v>0</v>
      </c>
      <c r="I64" s="182"/>
      <c r="J64" s="205"/>
    </row>
    <row r="65" spans="2:10">
      <c r="B65" s="230">
        <v>67</v>
      </c>
      <c r="C65" s="323" t="s">
        <v>341</v>
      </c>
      <c r="D65" s="323"/>
      <c r="E65" s="323"/>
      <c r="F65" s="323"/>
      <c r="G65" s="323"/>
      <c r="H65" s="171">
        <v>246</v>
      </c>
      <c r="I65" s="182">
        <f>I66+I67+I68+I69+I70+I71+I72+I73+I74+I75</f>
        <v>0</v>
      </c>
      <c r="J65" s="182">
        <f>J66+J67+J68+J69+J70+J71+J72+J73+J74+J75</f>
        <v>0</v>
      </c>
    </row>
    <row r="66" spans="2:10">
      <c r="B66" s="231">
        <v>670</v>
      </c>
      <c r="C66" s="321" t="s">
        <v>342</v>
      </c>
      <c r="D66" s="321"/>
      <c r="E66" s="321"/>
      <c r="F66" s="321"/>
      <c r="G66" s="321"/>
      <c r="H66" s="172">
        <v>247</v>
      </c>
      <c r="I66" s="183"/>
      <c r="J66" s="206"/>
    </row>
    <row r="67" spans="2:10">
      <c r="B67" s="231">
        <v>671</v>
      </c>
      <c r="C67" s="321" t="s">
        <v>343</v>
      </c>
      <c r="D67" s="321"/>
      <c r="E67" s="321"/>
      <c r="F67" s="321"/>
      <c r="G67" s="321"/>
      <c r="H67" s="172">
        <v>248</v>
      </c>
      <c r="I67" s="183"/>
      <c r="J67" s="206"/>
    </row>
    <row r="68" spans="2:10">
      <c r="B68" s="231">
        <v>672</v>
      </c>
      <c r="C68" s="321" t="s">
        <v>344</v>
      </c>
      <c r="D68" s="321"/>
      <c r="E68" s="321"/>
      <c r="F68" s="321"/>
      <c r="G68" s="321"/>
      <c r="H68" s="172">
        <v>249</v>
      </c>
      <c r="I68" s="183"/>
      <c r="J68" s="206"/>
    </row>
    <row r="69" spans="2:10">
      <c r="B69" s="231">
        <v>673</v>
      </c>
      <c r="C69" s="321" t="s">
        <v>345</v>
      </c>
      <c r="D69" s="321"/>
      <c r="E69" s="321"/>
      <c r="F69" s="321"/>
      <c r="G69" s="321"/>
      <c r="H69" s="172">
        <v>250</v>
      </c>
      <c r="I69" s="183"/>
      <c r="J69" s="206"/>
    </row>
    <row r="70" spans="2:10">
      <c r="B70" s="231">
        <v>674</v>
      </c>
      <c r="C70" s="321" t="s">
        <v>346</v>
      </c>
      <c r="D70" s="321"/>
      <c r="E70" s="321"/>
      <c r="F70" s="321"/>
      <c r="G70" s="321"/>
      <c r="H70" s="172">
        <v>251</v>
      </c>
      <c r="I70" s="183"/>
      <c r="J70" s="206"/>
    </row>
    <row r="71" spans="2:10">
      <c r="B71" s="231">
        <v>675</v>
      </c>
      <c r="C71" s="321" t="s">
        <v>347</v>
      </c>
      <c r="D71" s="321"/>
      <c r="E71" s="321"/>
      <c r="F71" s="321"/>
      <c r="G71" s="321"/>
      <c r="H71" s="172">
        <v>252</v>
      </c>
      <c r="I71" s="183"/>
      <c r="J71" s="206"/>
    </row>
    <row r="72" spans="2:10">
      <c r="B72" s="231">
        <v>676</v>
      </c>
      <c r="C72" s="321" t="s">
        <v>348</v>
      </c>
      <c r="D72" s="321"/>
      <c r="E72" s="321"/>
      <c r="F72" s="321"/>
      <c r="G72" s="321"/>
      <c r="H72" s="172">
        <v>253</v>
      </c>
      <c r="I72" s="183"/>
      <c r="J72" s="206"/>
    </row>
    <row r="73" spans="2:10">
      <c r="B73" s="231">
        <v>677</v>
      </c>
      <c r="C73" s="321" t="s">
        <v>349</v>
      </c>
      <c r="D73" s="321"/>
      <c r="E73" s="321"/>
      <c r="F73" s="321"/>
      <c r="G73" s="321"/>
      <c r="H73" s="172">
        <v>254</v>
      </c>
      <c r="I73" s="183"/>
      <c r="J73" s="206"/>
    </row>
    <row r="74" spans="2:10">
      <c r="B74" s="231">
        <v>678</v>
      </c>
      <c r="C74" s="321" t="s">
        <v>350</v>
      </c>
      <c r="D74" s="321"/>
      <c r="E74" s="321"/>
      <c r="F74" s="321"/>
      <c r="G74" s="321"/>
      <c r="H74" s="172">
        <v>255</v>
      </c>
      <c r="I74" s="183"/>
      <c r="J74" s="206"/>
    </row>
    <row r="75" spans="2:10">
      <c r="B75" s="231">
        <v>679</v>
      </c>
      <c r="C75" s="321" t="s">
        <v>351</v>
      </c>
      <c r="D75" s="321"/>
      <c r="E75" s="321"/>
      <c r="F75" s="321"/>
      <c r="G75" s="321"/>
      <c r="H75" s="172">
        <v>256</v>
      </c>
      <c r="I75" s="183"/>
      <c r="J75" s="206"/>
    </row>
    <row r="76" spans="2:10">
      <c r="B76" s="230">
        <v>57</v>
      </c>
      <c r="C76" s="323" t="s">
        <v>352</v>
      </c>
      <c r="D76" s="323"/>
      <c r="E76" s="323"/>
      <c r="F76" s="323"/>
      <c r="G76" s="323"/>
      <c r="H76" s="171">
        <v>257</v>
      </c>
      <c r="I76" s="182">
        <f>I77+I78+I79+I80+I81+I82+I83+I84+I85+I86</f>
        <v>0</v>
      </c>
      <c r="J76" s="205">
        <f>J77+J78+J79+J80+J81+J82+J83+J84+J85+J86</f>
        <v>0</v>
      </c>
    </row>
    <row r="77" spans="2:10">
      <c r="B77" s="231">
        <v>570</v>
      </c>
      <c r="C77" s="321" t="s">
        <v>353</v>
      </c>
      <c r="D77" s="321"/>
      <c r="E77" s="321"/>
      <c r="F77" s="321"/>
      <c r="G77" s="321"/>
      <c r="H77" s="172">
        <v>258</v>
      </c>
      <c r="I77" s="183"/>
      <c r="J77" s="206"/>
    </row>
    <row r="78" spans="2:10">
      <c r="B78" s="231">
        <v>571</v>
      </c>
      <c r="C78" s="321" t="s">
        <v>354</v>
      </c>
      <c r="D78" s="321"/>
      <c r="E78" s="321"/>
      <c r="F78" s="321"/>
      <c r="G78" s="321"/>
      <c r="H78" s="172">
        <v>259</v>
      </c>
      <c r="I78" s="183"/>
      <c r="J78" s="206"/>
    </row>
    <row r="79" spans="2:10">
      <c r="B79" s="231">
        <v>572</v>
      </c>
      <c r="C79" s="321" t="s">
        <v>355</v>
      </c>
      <c r="D79" s="321"/>
      <c r="E79" s="321"/>
      <c r="F79" s="321"/>
      <c r="G79" s="321"/>
      <c r="H79" s="172">
        <v>260</v>
      </c>
      <c r="I79" s="183"/>
      <c r="J79" s="206"/>
    </row>
    <row r="80" spans="2:10">
      <c r="B80" s="231">
        <v>573</v>
      </c>
      <c r="C80" s="321" t="s">
        <v>356</v>
      </c>
      <c r="D80" s="321"/>
      <c r="E80" s="321"/>
      <c r="F80" s="321"/>
      <c r="G80" s="321"/>
      <c r="H80" s="172">
        <v>261</v>
      </c>
      <c r="I80" s="183"/>
      <c r="J80" s="206"/>
    </row>
    <row r="81" spans="2:10">
      <c r="B81" s="231">
        <v>574</v>
      </c>
      <c r="C81" s="321" t="s">
        <v>357</v>
      </c>
      <c r="D81" s="321"/>
      <c r="E81" s="321"/>
      <c r="F81" s="321"/>
      <c r="G81" s="321"/>
      <c r="H81" s="172">
        <v>262</v>
      </c>
      <c r="I81" s="183"/>
      <c r="J81" s="206"/>
    </row>
    <row r="82" spans="2:10">
      <c r="B82" s="231">
        <v>575</v>
      </c>
      <c r="C82" s="321" t="s">
        <v>358</v>
      </c>
      <c r="D82" s="321"/>
      <c r="E82" s="321"/>
      <c r="F82" s="321"/>
      <c r="G82" s="321"/>
      <c r="H82" s="172">
        <v>263</v>
      </c>
      <c r="I82" s="183"/>
      <c r="J82" s="206"/>
    </row>
    <row r="83" spans="2:10">
      <c r="B83" s="231">
        <v>576</v>
      </c>
      <c r="C83" s="321" t="s">
        <v>359</v>
      </c>
      <c r="D83" s="321"/>
      <c r="E83" s="321"/>
      <c r="F83" s="321"/>
      <c r="G83" s="321"/>
      <c r="H83" s="172">
        <v>264</v>
      </c>
      <c r="I83" s="183"/>
      <c r="J83" s="206"/>
    </row>
    <row r="84" spans="2:10">
      <c r="B84" s="231">
        <v>577</v>
      </c>
      <c r="C84" s="321" t="s">
        <v>360</v>
      </c>
      <c r="D84" s="321"/>
      <c r="E84" s="321"/>
      <c r="F84" s="321"/>
      <c r="G84" s="321"/>
      <c r="H84" s="172">
        <v>265</v>
      </c>
      <c r="I84" s="183"/>
      <c r="J84" s="206"/>
    </row>
    <row r="85" spans="2:10">
      <c r="B85" s="231">
        <v>578</v>
      </c>
      <c r="C85" s="321" t="s">
        <v>361</v>
      </c>
      <c r="D85" s="321"/>
      <c r="E85" s="321"/>
      <c r="F85" s="321"/>
      <c r="G85" s="321"/>
      <c r="H85" s="172">
        <v>266</v>
      </c>
      <c r="I85" s="183"/>
      <c r="J85" s="206"/>
    </row>
    <row r="86" spans="2:10">
      <c r="B86" s="231">
        <v>579</v>
      </c>
      <c r="C86" s="321" t="s">
        <v>362</v>
      </c>
      <c r="D86" s="321"/>
      <c r="E86" s="321"/>
      <c r="F86" s="321"/>
      <c r="G86" s="321"/>
      <c r="H86" s="172">
        <v>267</v>
      </c>
      <c r="I86" s="183"/>
      <c r="J86" s="206"/>
    </row>
    <row r="87" spans="2:10">
      <c r="B87" s="230">
        <v>0</v>
      </c>
      <c r="C87" s="323" t="s">
        <v>363</v>
      </c>
      <c r="D87" s="323"/>
      <c r="E87" s="323"/>
      <c r="F87" s="323"/>
      <c r="G87" s="323"/>
      <c r="H87" s="171">
        <v>268</v>
      </c>
      <c r="I87" s="182">
        <f>SUM(I65-I76)</f>
        <v>0</v>
      </c>
      <c r="J87" s="182">
        <f>SUM(J65-J76)</f>
        <v>0</v>
      </c>
    </row>
    <row r="88" spans="2:10">
      <c r="B88" s="230">
        <v>0</v>
      </c>
      <c r="C88" s="323" t="s">
        <v>364</v>
      </c>
      <c r="D88" s="323"/>
      <c r="E88" s="323"/>
      <c r="F88" s="323"/>
      <c r="G88" s="323"/>
      <c r="H88" s="171">
        <v>269</v>
      </c>
      <c r="I88" s="182"/>
      <c r="J88" s="205">
        <f>J76</f>
        <v>0</v>
      </c>
    </row>
    <row r="89" spans="2:10">
      <c r="B89" s="230">
        <v>0</v>
      </c>
      <c r="C89" s="323" t="s">
        <v>365</v>
      </c>
      <c r="D89" s="323"/>
      <c r="E89" s="323"/>
      <c r="F89" s="323"/>
      <c r="G89" s="323"/>
      <c r="H89" s="171">
        <v>0</v>
      </c>
      <c r="I89" s="182"/>
      <c r="J89" s="205"/>
    </row>
    <row r="90" spans="2:10">
      <c r="B90" s="230">
        <v>68</v>
      </c>
      <c r="C90" s="323" t="s">
        <v>366</v>
      </c>
      <c r="D90" s="323"/>
      <c r="E90" s="323"/>
      <c r="F90" s="323"/>
      <c r="G90" s="323"/>
      <c r="H90" s="171">
        <v>270</v>
      </c>
      <c r="I90" s="182">
        <f>I91+I92+I93+I94+I95+I96+I97+I98+I99</f>
        <v>89357</v>
      </c>
      <c r="J90" s="205">
        <f>J91+J92+J93+J94+J95+J96+J97+J98+J99</f>
        <v>47015</v>
      </c>
    </row>
    <row r="91" spans="2:10">
      <c r="B91" s="231">
        <v>680</v>
      </c>
      <c r="C91" s="321" t="s">
        <v>367</v>
      </c>
      <c r="D91" s="321"/>
      <c r="E91" s="321"/>
      <c r="F91" s="321"/>
      <c r="G91" s="321"/>
      <c r="H91" s="172">
        <v>271</v>
      </c>
      <c r="I91" s="183"/>
      <c r="J91" s="206"/>
    </row>
    <row r="92" spans="2:10">
      <c r="B92" s="231">
        <v>681</v>
      </c>
      <c r="C92" s="321" t="s">
        <v>368</v>
      </c>
      <c r="D92" s="321"/>
      <c r="E92" s="321"/>
      <c r="F92" s="321"/>
      <c r="G92" s="321"/>
      <c r="H92" s="172">
        <v>272</v>
      </c>
      <c r="I92" s="183"/>
      <c r="J92" s="206"/>
    </row>
    <row r="93" spans="2:10">
      <c r="B93" s="231">
        <v>682</v>
      </c>
      <c r="C93" s="321" t="s">
        <v>369</v>
      </c>
      <c r="D93" s="321"/>
      <c r="E93" s="321"/>
      <c r="F93" s="321"/>
      <c r="G93" s="321"/>
      <c r="H93" s="172">
        <v>273</v>
      </c>
      <c r="I93" s="183"/>
      <c r="J93" s="206"/>
    </row>
    <row r="94" spans="2:10">
      <c r="B94" s="231">
        <v>683</v>
      </c>
      <c r="C94" s="321" t="s">
        <v>370</v>
      </c>
      <c r="D94" s="321"/>
      <c r="E94" s="321"/>
      <c r="F94" s="321"/>
      <c r="G94" s="321"/>
      <c r="H94" s="172">
        <v>274</v>
      </c>
      <c r="I94" s="183"/>
      <c r="J94" s="206"/>
    </row>
    <row r="95" spans="2:10">
      <c r="B95" s="231">
        <v>684</v>
      </c>
      <c r="C95" s="321" t="s">
        <v>371</v>
      </c>
      <c r="D95" s="321"/>
      <c r="E95" s="321"/>
      <c r="F95" s="321"/>
      <c r="G95" s="321"/>
      <c r="H95" s="172">
        <v>275</v>
      </c>
      <c r="I95" s="183"/>
      <c r="J95" s="206"/>
    </row>
    <row r="96" spans="2:10">
      <c r="B96" s="231">
        <v>685</v>
      </c>
      <c r="C96" s="321" t="s">
        <v>372</v>
      </c>
      <c r="D96" s="321"/>
      <c r="E96" s="321"/>
      <c r="F96" s="321"/>
      <c r="G96" s="321"/>
      <c r="H96" s="172">
        <v>276</v>
      </c>
      <c r="I96" s="183"/>
      <c r="J96" s="206"/>
    </row>
    <row r="97" spans="2:10">
      <c r="B97" s="231">
        <v>686</v>
      </c>
      <c r="C97" s="321" t="s">
        <v>373</v>
      </c>
      <c r="D97" s="321"/>
      <c r="E97" s="321"/>
      <c r="F97" s="321"/>
      <c r="G97" s="321"/>
      <c r="H97" s="172">
        <v>277</v>
      </c>
      <c r="I97" s="183">
        <v>89357</v>
      </c>
      <c r="J97" s="206">
        <v>47015</v>
      </c>
    </row>
    <row r="98" spans="2:10">
      <c r="B98" s="231">
        <v>687</v>
      </c>
      <c r="C98" s="321" t="s">
        <v>374</v>
      </c>
      <c r="D98" s="321"/>
      <c r="E98" s="321"/>
      <c r="F98" s="321"/>
      <c r="G98" s="321"/>
      <c r="H98" s="172">
        <v>278</v>
      </c>
      <c r="I98" s="183"/>
      <c r="J98" s="206"/>
    </row>
    <row r="99" spans="2:10">
      <c r="B99" s="231">
        <v>689</v>
      </c>
      <c r="C99" s="321" t="s">
        <v>375</v>
      </c>
      <c r="D99" s="321"/>
      <c r="E99" s="321"/>
      <c r="F99" s="321"/>
      <c r="G99" s="321"/>
      <c r="H99" s="172">
        <v>279</v>
      </c>
      <c r="I99" s="183"/>
      <c r="J99" s="206"/>
    </row>
    <row r="100" spans="2:10">
      <c r="B100" s="230">
        <v>58</v>
      </c>
      <c r="C100" s="323" t="s">
        <v>376</v>
      </c>
      <c r="D100" s="323"/>
      <c r="E100" s="323"/>
      <c r="F100" s="323"/>
      <c r="G100" s="323"/>
      <c r="H100" s="171">
        <v>280</v>
      </c>
      <c r="I100" s="182">
        <f>I101+I102+I103+I104+I105+I106+I107+I108+I109</f>
        <v>533989</v>
      </c>
      <c r="J100" s="205">
        <f>J101+J102+J103+J104+J105+J106+J107+J108+J109</f>
        <v>649219</v>
      </c>
    </row>
    <row r="101" spans="2:10">
      <c r="B101" s="231">
        <v>580</v>
      </c>
      <c r="C101" s="321" t="s">
        <v>377</v>
      </c>
      <c r="D101" s="321"/>
      <c r="E101" s="321"/>
      <c r="F101" s="321"/>
      <c r="G101" s="321"/>
      <c r="H101" s="172">
        <v>281</v>
      </c>
      <c r="I101" s="183"/>
      <c r="J101" s="206"/>
    </row>
    <row r="102" spans="2:10">
      <c r="B102" s="231">
        <v>581</v>
      </c>
      <c r="C102" s="321" t="s">
        <v>378</v>
      </c>
      <c r="D102" s="321"/>
      <c r="E102" s="321"/>
      <c r="F102" s="321"/>
      <c r="G102" s="321"/>
      <c r="H102" s="172">
        <v>282</v>
      </c>
      <c r="I102" s="183"/>
      <c r="J102" s="206"/>
    </row>
    <row r="103" spans="2:10">
      <c r="B103" s="231">
        <v>582</v>
      </c>
      <c r="C103" s="321" t="s">
        <v>379</v>
      </c>
      <c r="D103" s="321"/>
      <c r="E103" s="321"/>
      <c r="F103" s="321"/>
      <c r="G103" s="321"/>
      <c r="H103" s="172">
        <v>283</v>
      </c>
      <c r="I103" s="183"/>
      <c r="J103" s="206"/>
    </row>
    <row r="104" spans="2:10">
      <c r="B104" s="231">
        <v>583</v>
      </c>
      <c r="C104" s="321" t="s">
        <v>380</v>
      </c>
      <c r="D104" s="321"/>
      <c r="E104" s="321"/>
      <c r="F104" s="321"/>
      <c r="G104" s="321"/>
      <c r="H104" s="172">
        <v>284</v>
      </c>
      <c r="I104" s="183"/>
      <c r="J104" s="206"/>
    </row>
    <row r="105" spans="2:10">
      <c r="B105" s="231">
        <v>584</v>
      </c>
      <c r="C105" s="321" t="s">
        <v>381</v>
      </c>
      <c r="D105" s="321"/>
      <c r="E105" s="321"/>
      <c r="F105" s="321"/>
      <c r="G105" s="321"/>
      <c r="H105" s="172">
        <v>285</v>
      </c>
      <c r="I105" s="183">
        <v>417622</v>
      </c>
      <c r="J105" s="206">
        <v>596461</v>
      </c>
    </row>
    <row r="106" spans="2:10">
      <c r="B106" s="231">
        <v>585</v>
      </c>
      <c r="C106" s="321" t="s">
        <v>382</v>
      </c>
      <c r="D106" s="321"/>
      <c r="E106" s="321"/>
      <c r="F106" s="321"/>
      <c r="G106" s="321"/>
      <c r="H106" s="172">
        <v>286</v>
      </c>
      <c r="I106" s="183"/>
      <c r="J106" s="206"/>
    </row>
    <row r="107" spans="2:10">
      <c r="B107" s="231">
        <v>586</v>
      </c>
      <c r="C107" s="321" t="s">
        <v>383</v>
      </c>
      <c r="D107" s="321"/>
      <c r="E107" s="321"/>
      <c r="F107" s="321"/>
      <c r="G107" s="321"/>
      <c r="H107" s="172">
        <v>287</v>
      </c>
      <c r="I107" s="183">
        <v>116367</v>
      </c>
      <c r="J107" s="206">
        <v>52758</v>
      </c>
    </row>
    <row r="108" spans="2:10">
      <c r="B108" s="231">
        <v>588</v>
      </c>
      <c r="C108" s="321" t="s">
        <v>384</v>
      </c>
      <c r="D108" s="321"/>
      <c r="E108" s="321"/>
      <c r="F108" s="321"/>
      <c r="G108" s="321"/>
      <c r="H108" s="172">
        <v>288</v>
      </c>
      <c r="I108" s="183"/>
      <c r="J108" s="206"/>
    </row>
    <row r="109" spans="2:10">
      <c r="B109" s="231">
        <v>589</v>
      </c>
      <c r="C109" s="321" t="s">
        <v>385</v>
      </c>
      <c r="D109" s="321"/>
      <c r="E109" s="321"/>
      <c r="F109" s="321"/>
      <c r="G109" s="321"/>
      <c r="H109" s="172">
        <v>289</v>
      </c>
      <c r="I109" s="183"/>
      <c r="J109" s="206"/>
    </row>
    <row r="110" spans="2:10">
      <c r="B110" s="230">
        <v>0</v>
      </c>
      <c r="C110" s="323" t="s">
        <v>386</v>
      </c>
      <c r="D110" s="323"/>
      <c r="E110" s="323"/>
      <c r="F110" s="323"/>
      <c r="G110" s="323"/>
      <c r="H110" s="171">
        <v>290</v>
      </c>
      <c r="I110" s="182">
        <v>0</v>
      </c>
      <c r="J110" s="182">
        <v>0</v>
      </c>
    </row>
    <row r="111" spans="2:10">
      <c r="B111" s="230">
        <v>0</v>
      </c>
      <c r="C111" s="323" t="s">
        <v>387</v>
      </c>
      <c r="D111" s="323"/>
      <c r="E111" s="323"/>
      <c r="F111" s="323"/>
      <c r="G111" s="323"/>
      <c r="H111" s="171">
        <v>291</v>
      </c>
      <c r="I111" s="182">
        <f>I100-I90</f>
        <v>444632</v>
      </c>
      <c r="J111" s="182">
        <f>J100-J90</f>
        <v>602204</v>
      </c>
    </row>
    <row r="112" spans="2:10">
      <c r="B112" s="230" t="s">
        <v>388</v>
      </c>
      <c r="C112" s="323" t="s">
        <v>389</v>
      </c>
      <c r="D112" s="323"/>
      <c r="E112" s="323"/>
      <c r="F112" s="323"/>
      <c r="G112" s="323"/>
      <c r="H112" s="171">
        <v>292</v>
      </c>
      <c r="I112" s="185"/>
      <c r="J112" s="208"/>
    </row>
    <row r="113" spans="2:10">
      <c r="B113" s="230" t="s">
        <v>390</v>
      </c>
      <c r="C113" s="323" t="s">
        <v>391</v>
      </c>
      <c r="D113" s="323"/>
      <c r="E113" s="323"/>
      <c r="F113" s="323"/>
      <c r="G113" s="323"/>
      <c r="H113" s="171">
        <v>293</v>
      </c>
      <c r="I113" s="185"/>
      <c r="J113" s="208"/>
    </row>
    <row r="114" spans="2:10">
      <c r="B114" s="230">
        <v>0</v>
      </c>
      <c r="C114" s="323" t="s">
        <v>392</v>
      </c>
      <c r="D114" s="323"/>
      <c r="E114" s="323"/>
      <c r="F114" s="323"/>
      <c r="G114" s="323"/>
      <c r="H114" s="171">
        <v>0</v>
      </c>
      <c r="I114" s="185"/>
      <c r="J114" s="208"/>
    </row>
    <row r="115" spans="2:10">
      <c r="B115" s="231">
        <v>0</v>
      </c>
      <c r="C115" s="321" t="s">
        <v>393</v>
      </c>
      <c r="D115" s="321"/>
      <c r="E115" s="321"/>
      <c r="F115" s="321"/>
      <c r="G115" s="321"/>
      <c r="H115" s="172">
        <v>294</v>
      </c>
      <c r="I115" s="184">
        <f>I62-I88+I110-I111+I87</f>
        <v>351250</v>
      </c>
      <c r="J115" s="184">
        <f>SUM(J62-J88+J87+J110-J111)</f>
        <v>44476</v>
      </c>
    </row>
    <row r="116" spans="2:10">
      <c r="B116" s="231">
        <v>0</v>
      </c>
      <c r="C116" s="321" t="s">
        <v>394</v>
      </c>
      <c r="D116" s="321"/>
      <c r="E116" s="321"/>
      <c r="F116" s="321"/>
      <c r="G116" s="321"/>
      <c r="H116" s="172">
        <v>295</v>
      </c>
      <c r="I116" s="184">
        <v>0</v>
      </c>
      <c r="J116" s="207">
        <v>0</v>
      </c>
    </row>
    <row r="117" spans="2:10">
      <c r="B117" s="230">
        <v>0</v>
      </c>
      <c r="C117" s="323" t="s">
        <v>395</v>
      </c>
      <c r="D117" s="323"/>
      <c r="E117" s="323"/>
      <c r="F117" s="323"/>
      <c r="G117" s="323"/>
      <c r="H117" s="171">
        <v>0</v>
      </c>
      <c r="I117" s="185"/>
      <c r="J117" s="208"/>
    </row>
    <row r="118" spans="2:10">
      <c r="B118" s="231">
        <v>721</v>
      </c>
      <c r="C118" s="321" t="s">
        <v>396</v>
      </c>
      <c r="D118" s="321"/>
      <c r="E118" s="321"/>
      <c r="F118" s="321"/>
      <c r="G118" s="321"/>
      <c r="H118" s="172">
        <v>296</v>
      </c>
      <c r="I118" s="183">
        <v>0</v>
      </c>
      <c r="J118" s="206">
        <v>0</v>
      </c>
    </row>
    <row r="119" spans="2:10">
      <c r="B119" s="231">
        <v>722</v>
      </c>
      <c r="C119" s="321" t="s">
        <v>397</v>
      </c>
      <c r="D119" s="321"/>
      <c r="E119" s="321"/>
      <c r="F119" s="321"/>
      <c r="G119" s="321"/>
      <c r="H119" s="172">
        <v>297</v>
      </c>
      <c r="I119" s="183"/>
      <c r="J119" s="206"/>
    </row>
    <row r="120" spans="2:10">
      <c r="B120" s="231">
        <v>723</v>
      </c>
      <c r="C120" s="321" t="s">
        <v>398</v>
      </c>
      <c r="D120" s="321"/>
      <c r="E120" s="321"/>
      <c r="F120" s="321"/>
      <c r="G120" s="321"/>
      <c r="H120" s="172">
        <v>298</v>
      </c>
      <c r="I120" s="183">
        <v>21473</v>
      </c>
      <c r="J120" s="206"/>
    </row>
    <row r="121" spans="2:10">
      <c r="B121" s="230">
        <v>0</v>
      </c>
      <c r="C121" s="323" t="s">
        <v>399</v>
      </c>
      <c r="D121" s="323"/>
      <c r="E121" s="323"/>
      <c r="F121" s="323"/>
      <c r="G121" s="323"/>
      <c r="H121" s="171">
        <v>0</v>
      </c>
      <c r="I121" s="182"/>
      <c r="J121" s="205"/>
    </row>
    <row r="122" spans="2:10">
      <c r="B122" s="231">
        <v>0</v>
      </c>
      <c r="C122" s="321" t="s">
        <v>400</v>
      </c>
      <c r="D122" s="321"/>
      <c r="E122" s="321"/>
      <c r="F122" s="321"/>
      <c r="G122" s="321"/>
      <c r="H122" s="172">
        <v>299</v>
      </c>
      <c r="I122" s="184">
        <f>I115-I118+I120</f>
        <v>372723</v>
      </c>
      <c r="J122" s="207">
        <f>J115-J118</f>
        <v>44476</v>
      </c>
    </row>
    <row r="123" spans="2:10">
      <c r="B123" s="231">
        <v>0</v>
      </c>
      <c r="C123" s="321" t="s">
        <v>401</v>
      </c>
      <c r="D123" s="321"/>
      <c r="E123" s="321"/>
      <c r="F123" s="321"/>
      <c r="G123" s="321"/>
      <c r="H123" s="172">
        <v>300</v>
      </c>
      <c r="I123" s="184">
        <v>0</v>
      </c>
      <c r="J123" s="207">
        <v>0</v>
      </c>
    </row>
    <row r="124" spans="2:10">
      <c r="B124" s="230">
        <v>0</v>
      </c>
      <c r="C124" s="323" t="s">
        <v>402</v>
      </c>
      <c r="D124" s="323"/>
      <c r="E124" s="323"/>
      <c r="F124" s="323"/>
      <c r="G124" s="323"/>
      <c r="H124" s="171">
        <v>301</v>
      </c>
      <c r="I124" s="182">
        <f>I18+I49+I65+I90+I112</f>
        <v>1222540</v>
      </c>
      <c r="J124" s="205">
        <f>J18+J49+J65+J90+J112</f>
        <v>983275</v>
      </c>
    </row>
    <row r="125" spans="2:10">
      <c r="B125" s="230">
        <v>0</v>
      </c>
      <c r="C125" s="335" t="s">
        <v>403</v>
      </c>
      <c r="D125" s="336"/>
      <c r="E125" s="336"/>
      <c r="F125" s="336"/>
      <c r="G125" s="337"/>
      <c r="H125" s="171">
        <v>302</v>
      </c>
      <c r="I125" s="182">
        <f>I33+I56+I76+I100+I113</f>
        <v>871290</v>
      </c>
      <c r="J125" s="205">
        <f>J33+J56+J76+J100+J113</f>
        <v>938799</v>
      </c>
    </row>
    <row r="126" spans="2:10">
      <c r="B126" s="230">
        <v>724</v>
      </c>
      <c r="C126" s="323" t="s">
        <v>404</v>
      </c>
      <c r="D126" s="323"/>
      <c r="E126" s="323"/>
      <c r="F126" s="323"/>
      <c r="G126" s="323"/>
      <c r="H126" s="171">
        <v>303</v>
      </c>
      <c r="I126" s="232"/>
      <c r="J126" s="233"/>
    </row>
    <row r="127" spans="2:10">
      <c r="B127" s="231">
        <v>0</v>
      </c>
      <c r="C127" s="321" t="s">
        <v>405</v>
      </c>
      <c r="D127" s="321"/>
      <c r="E127" s="321"/>
      <c r="F127" s="321"/>
      <c r="G127" s="321"/>
      <c r="H127" s="172">
        <v>304</v>
      </c>
      <c r="I127" s="234">
        <f>I122</f>
        <v>372723</v>
      </c>
      <c r="J127" s="206">
        <f>J122</f>
        <v>44476</v>
      </c>
    </row>
    <row r="128" spans="2:10">
      <c r="B128" s="231">
        <v>0</v>
      </c>
      <c r="C128" s="321" t="s">
        <v>406</v>
      </c>
      <c r="D128" s="321"/>
      <c r="E128" s="321"/>
      <c r="F128" s="321"/>
      <c r="G128" s="321"/>
      <c r="H128" s="172">
        <v>305</v>
      </c>
      <c r="I128" s="236"/>
      <c r="J128" s="235"/>
    </row>
    <row r="129" spans="2:10">
      <c r="B129" s="231">
        <v>0</v>
      </c>
      <c r="C129" s="321" t="s">
        <v>407</v>
      </c>
      <c r="D129" s="321"/>
      <c r="E129" s="321"/>
      <c r="F129" s="321"/>
      <c r="G129" s="321"/>
      <c r="H129" s="172">
        <v>306</v>
      </c>
      <c r="I129" s="236"/>
      <c r="J129" s="235"/>
    </row>
    <row r="130" spans="2:10">
      <c r="B130" s="231"/>
      <c r="C130" s="321" t="s">
        <v>408</v>
      </c>
      <c r="D130" s="321"/>
      <c r="E130" s="321"/>
      <c r="F130" s="321"/>
      <c r="G130" s="321"/>
      <c r="H130" s="172">
        <v>307</v>
      </c>
      <c r="I130" s="236"/>
      <c r="J130" s="235"/>
    </row>
    <row r="131" spans="2:10">
      <c r="B131" s="231">
        <v>0</v>
      </c>
      <c r="C131" s="321" t="s">
        <v>409</v>
      </c>
      <c r="D131" s="321"/>
      <c r="E131" s="321"/>
      <c r="F131" s="321"/>
      <c r="G131" s="321"/>
      <c r="H131" s="172">
        <v>308</v>
      </c>
      <c r="I131" s="236">
        <v>7</v>
      </c>
      <c r="J131" s="235">
        <v>7</v>
      </c>
    </row>
    <row r="132" spans="2:10">
      <c r="B132" s="237">
        <v>0</v>
      </c>
      <c r="C132" s="334" t="s">
        <v>410</v>
      </c>
      <c r="D132" s="334"/>
      <c r="E132" s="334"/>
      <c r="F132" s="334"/>
      <c r="G132" s="334"/>
      <c r="H132" s="238">
        <v>309</v>
      </c>
      <c r="I132" s="239">
        <v>7</v>
      </c>
      <c r="J132" s="240">
        <v>7</v>
      </c>
    </row>
    <row r="134" spans="2:10" ht="13.5" thickBot="1">
      <c r="B134" s="254" t="s">
        <v>215</v>
      </c>
      <c r="C134" t="s">
        <v>241</v>
      </c>
      <c r="E134" s="320" t="s">
        <v>223</v>
      </c>
      <c r="F134" s="320"/>
      <c r="G134" s="320"/>
      <c r="H134" s="315"/>
      <c r="I134" s="316"/>
      <c r="J134" s="316"/>
    </row>
    <row r="135" spans="2:10" ht="13.5" thickBot="1">
      <c r="B135" s="254" t="s">
        <v>216</v>
      </c>
      <c r="C135" s="252" t="s">
        <v>765</v>
      </c>
      <c r="D135" t="s">
        <v>222</v>
      </c>
      <c r="E135" s="320" t="s">
        <v>224</v>
      </c>
      <c r="F135" s="320"/>
      <c r="G135" s="320"/>
      <c r="H135" s="317" t="s">
        <v>244</v>
      </c>
      <c r="I135" s="318"/>
      <c r="J135" s="318"/>
    </row>
  </sheetData>
  <mergeCells count="140">
    <mergeCell ref="C16:G16"/>
    <mergeCell ref="C123:G123"/>
    <mergeCell ref="E134:G134"/>
    <mergeCell ref="C119:G119"/>
    <mergeCell ref="C120:G120"/>
    <mergeCell ref="C121:G121"/>
    <mergeCell ref="C122:G122"/>
    <mergeCell ref="C132:G132"/>
    <mergeCell ref="C125:G125"/>
    <mergeCell ref="C126:G126"/>
    <mergeCell ref="E135:G135"/>
    <mergeCell ref="H134:J134"/>
    <mergeCell ref="H135:J135"/>
    <mergeCell ref="C7:D7"/>
    <mergeCell ref="I7:K7"/>
    <mergeCell ref="C124:G124"/>
    <mergeCell ref="C113:G113"/>
    <mergeCell ref="H13:J13"/>
    <mergeCell ref="C8:D8"/>
    <mergeCell ref="B12:J12"/>
    <mergeCell ref="I3:K3"/>
    <mergeCell ref="I4:K4"/>
    <mergeCell ref="I5:K5"/>
    <mergeCell ref="I6:K6"/>
    <mergeCell ref="C2:D2"/>
    <mergeCell ref="C3:D3"/>
    <mergeCell ref="B4:D5"/>
    <mergeCell ref="B6:E6"/>
    <mergeCell ref="B10:J10"/>
    <mergeCell ref="B11:J11"/>
    <mergeCell ref="B14:B15"/>
    <mergeCell ref="C14:G15"/>
    <mergeCell ref="H14:H15"/>
    <mergeCell ref="I14:J14"/>
    <mergeCell ref="C129:G129"/>
    <mergeCell ref="C130:G130"/>
    <mergeCell ref="C107:G107"/>
    <mergeCell ref="C108:G108"/>
    <mergeCell ref="C116:G116"/>
    <mergeCell ref="C117:G117"/>
    <mergeCell ref="C127:G127"/>
    <mergeCell ref="C128:G128"/>
    <mergeCell ref="C103:G103"/>
    <mergeCell ref="C104:G104"/>
    <mergeCell ref="C131:G131"/>
    <mergeCell ref="C118:G118"/>
    <mergeCell ref="C109:G109"/>
    <mergeCell ref="C110:G110"/>
    <mergeCell ref="C111:G111"/>
    <mergeCell ref="C112:G112"/>
    <mergeCell ref="C114:G114"/>
    <mergeCell ref="C115:G115"/>
    <mergeCell ref="C105:G105"/>
    <mergeCell ref="C106:G106"/>
    <mergeCell ref="C95:G95"/>
    <mergeCell ref="C96:G96"/>
    <mergeCell ref="C97:G97"/>
    <mergeCell ref="C98:G98"/>
    <mergeCell ref="C99:G99"/>
    <mergeCell ref="C100:G100"/>
    <mergeCell ref="C101:G101"/>
    <mergeCell ref="C102:G102"/>
    <mergeCell ref="C87:G87"/>
    <mergeCell ref="C88:G88"/>
    <mergeCell ref="C89:G89"/>
    <mergeCell ref="C90:G90"/>
    <mergeCell ref="C91:G91"/>
    <mergeCell ref="C92:G92"/>
    <mergeCell ref="C77:G77"/>
    <mergeCell ref="C78:G78"/>
    <mergeCell ref="C79:G79"/>
    <mergeCell ref="C80:G80"/>
    <mergeCell ref="C93:G93"/>
    <mergeCell ref="C94:G94"/>
    <mergeCell ref="C83:G83"/>
    <mergeCell ref="C84:G84"/>
    <mergeCell ref="C85:G85"/>
    <mergeCell ref="C86:G86"/>
    <mergeCell ref="C67:G67"/>
    <mergeCell ref="C68:G68"/>
    <mergeCell ref="C81:G81"/>
    <mergeCell ref="C82:G82"/>
    <mergeCell ref="C71:G71"/>
    <mergeCell ref="C72:G72"/>
    <mergeCell ref="C73:G73"/>
    <mergeCell ref="C74:G74"/>
    <mergeCell ref="C75:G75"/>
    <mergeCell ref="C76:G76"/>
    <mergeCell ref="C69:G69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51:G51"/>
    <mergeCell ref="C52:G52"/>
    <mergeCell ref="C53:G53"/>
    <mergeCell ref="C54:G54"/>
    <mergeCell ref="C55:G55"/>
    <mergeCell ref="C56:G56"/>
    <mergeCell ref="C41:G41"/>
    <mergeCell ref="C42:G42"/>
    <mergeCell ref="C43:G43"/>
    <mergeCell ref="C44:G44"/>
    <mergeCell ref="C57:G57"/>
    <mergeCell ref="C58:G58"/>
    <mergeCell ref="C47:G47"/>
    <mergeCell ref="C48:G48"/>
    <mergeCell ref="C49:G49"/>
    <mergeCell ref="C50:G50"/>
    <mergeCell ref="C31:G31"/>
    <mergeCell ref="C32:G32"/>
    <mergeCell ref="C45:G45"/>
    <mergeCell ref="C46:G46"/>
    <mergeCell ref="C35:G35"/>
    <mergeCell ref="C36:G36"/>
    <mergeCell ref="C37:G37"/>
    <mergeCell ref="C38:G38"/>
    <mergeCell ref="C39:G39"/>
    <mergeCell ref="C40:G40"/>
    <mergeCell ref="C33:G33"/>
    <mergeCell ref="C34:G34"/>
    <mergeCell ref="C23:G23"/>
    <mergeCell ref="C24:G24"/>
    <mergeCell ref="C25:G25"/>
    <mergeCell ref="C26:G26"/>
    <mergeCell ref="C27:G27"/>
    <mergeCell ref="C28:G28"/>
    <mergeCell ref="C29:G29"/>
    <mergeCell ref="C30:G30"/>
    <mergeCell ref="C21:G21"/>
    <mergeCell ref="C22:G22"/>
    <mergeCell ref="C17:G17"/>
    <mergeCell ref="C18:G18"/>
    <mergeCell ref="C19:G19"/>
    <mergeCell ref="C20:G20"/>
  </mergeCells>
  <phoneticPr fontId="1" type="noConversion"/>
  <dataValidations count="4">
    <dataValidation type="decimal" operator="greaterThanOrEqual" allowBlank="1" showInputMessage="1" showErrorMessage="1" errorTitle="Greška" error="Nije dozvoljen unos negativnih brojeva." prompt="Potrebno je unijeti izračunati broj zaposlenih._x000a_Broj ne treba množiti sa 100!" sqref="I131:J132">
      <formula1>0</formula1>
    </dataValidation>
    <dataValidation type="decimal" operator="greaterThanOrEqual" allowBlank="1" showInputMessage="1" showErrorMessage="1" errorTitle="Greška" error="Unose se vrijednosti u konvertibilnim markama. Nije dozvoljen unos negativnih brojeva." sqref="I129:J130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prompt="U ovo polje se ne unosi iznos._x000a_Polje se automatski računa u skladu sa formulom." sqref="I90:J90 I23:J23 I122:J125 I115:J116 I33:J33 I49:J49 I40:J40 I56:J56 I18:J19 I36:J36 I110:J111 I62:J63 I65:J65 I100:J100 I76:J76 I87:J88 I46:J47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112:J114 I101:J109 I17:J17 I91:J99 I89:J89 I77:J86 I66:J75 I64:J64 I57:J61 I50:J55 I48:J48 I41:J45 I37:J39 I34:J35 I24:J32 I20:J22 I117:J121 I126:J128">
      <formula1>0</formula1>
    </dataValidation>
  </dataValidations>
  <pageMargins left="0.15748031496062992" right="0.19685039370078741" top="0.31" bottom="0.3149606299212598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42"/>
  <sheetViews>
    <sheetView workbookViewId="0">
      <selection activeCell="C43" sqref="C43"/>
    </sheetView>
  </sheetViews>
  <sheetFormatPr defaultRowHeight="12.75"/>
  <cols>
    <col min="1" max="1" width="1.140625" customWidth="1"/>
    <col min="2" max="2" width="11.140625" customWidth="1"/>
    <col min="3" max="3" width="47.42578125" customWidth="1"/>
    <col min="4" max="4" width="6.42578125" customWidth="1"/>
    <col min="5" max="5" width="8.7109375" customWidth="1"/>
  </cols>
  <sheetData>
    <row r="5" spans="2:11">
      <c r="B5" s="212" t="s">
        <v>207</v>
      </c>
      <c r="C5" s="330" t="s">
        <v>225</v>
      </c>
      <c r="D5" s="330"/>
      <c r="E5" s="214"/>
    </row>
    <row r="6" spans="2:11">
      <c r="B6" s="212" t="s">
        <v>209</v>
      </c>
      <c r="C6" s="330" t="s">
        <v>242</v>
      </c>
      <c r="D6" s="330"/>
      <c r="E6" s="215"/>
      <c r="H6" s="218" t="s">
        <v>213</v>
      </c>
      <c r="I6" s="220" t="s">
        <v>208</v>
      </c>
      <c r="J6" s="220"/>
    </row>
    <row r="7" spans="2:11">
      <c r="B7" s="308" t="s">
        <v>210</v>
      </c>
      <c r="C7" s="308"/>
      <c r="D7" s="308"/>
      <c r="E7" s="216"/>
      <c r="H7" s="214"/>
      <c r="I7" s="305" t="s">
        <v>227</v>
      </c>
      <c r="J7" s="305"/>
      <c r="K7" s="305"/>
    </row>
    <row r="8" spans="2:11">
      <c r="B8" s="308"/>
      <c r="C8" s="308"/>
      <c r="D8" s="308"/>
      <c r="E8" s="216"/>
      <c r="H8" s="214"/>
      <c r="I8" s="329" t="s">
        <v>214</v>
      </c>
      <c r="J8" s="329"/>
      <c r="K8" s="329"/>
    </row>
    <row r="9" spans="2:11">
      <c r="B9" s="309" t="s">
        <v>243</v>
      </c>
      <c r="C9" s="309"/>
      <c r="D9" s="309"/>
      <c r="E9" s="309"/>
      <c r="H9" s="214"/>
      <c r="I9" s="329" t="s">
        <v>214</v>
      </c>
      <c r="J9" s="329"/>
      <c r="K9" s="329"/>
    </row>
    <row r="10" spans="2:11">
      <c r="B10" s="212" t="s">
        <v>211</v>
      </c>
      <c r="C10" s="330" t="s">
        <v>86</v>
      </c>
      <c r="D10" s="330"/>
      <c r="E10" s="212"/>
      <c r="H10" s="214"/>
      <c r="I10" s="329" t="s">
        <v>214</v>
      </c>
      <c r="J10" s="329"/>
      <c r="K10" s="329"/>
    </row>
    <row r="11" spans="2:11" ht="13.5" thickBot="1">
      <c r="B11" s="212" t="s">
        <v>212</v>
      </c>
      <c r="C11" s="330" t="s">
        <v>226</v>
      </c>
      <c r="D11" s="330"/>
      <c r="E11" s="217"/>
      <c r="H11" s="214"/>
      <c r="I11" s="331" t="s">
        <v>214</v>
      </c>
      <c r="J11" s="331"/>
      <c r="K11" s="331"/>
    </row>
    <row r="12" spans="2:11">
      <c r="H12" s="217"/>
      <c r="I12" s="219"/>
      <c r="J12" s="219"/>
    </row>
    <row r="13" spans="2:11" ht="15.75">
      <c r="B13" s="306" t="s">
        <v>229</v>
      </c>
      <c r="C13" s="306"/>
      <c r="D13" s="306"/>
      <c r="E13" s="306"/>
      <c r="F13" s="306"/>
      <c r="G13" s="306"/>
      <c r="H13" s="306"/>
      <c r="I13" s="306"/>
      <c r="J13" s="306"/>
    </row>
    <row r="14" spans="2:11" ht="14.25">
      <c r="B14" s="345" t="s">
        <v>230</v>
      </c>
      <c r="C14" s="345"/>
      <c r="D14" s="345"/>
      <c r="E14" s="345"/>
      <c r="F14" s="345"/>
      <c r="G14" s="345"/>
      <c r="H14" s="345"/>
      <c r="I14" s="345"/>
      <c r="J14" s="345"/>
    </row>
    <row r="15" spans="2:11">
      <c r="B15" s="346" t="s">
        <v>766</v>
      </c>
      <c r="C15" s="313"/>
      <c r="D15" s="313"/>
      <c r="E15" s="313"/>
      <c r="F15" s="313"/>
      <c r="G15" s="313"/>
      <c r="H15" s="313"/>
      <c r="I15" s="313"/>
      <c r="J15" s="313"/>
    </row>
    <row r="16" spans="2:11">
      <c r="H16" s="343" t="s">
        <v>231</v>
      </c>
      <c r="I16" s="343"/>
      <c r="J16" s="343"/>
    </row>
    <row r="17" spans="2:10">
      <c r="B17" s="324" t="s">
        <v>411</v>
      </c>
      <c r="C17" s="274" t="s">
        <v>412</v>
      </c>
      <c r="D17" s="274"/>
      <c r="E17" s="274"/>
      <c r="F17" s="274"/>
      <c r="G17" s="274"/>
      <c r="H17" s="272" t="s">
        <v>413</v>
      </c>
      <c r="I17" s="274" t="s">
        <v>623</v>
      </c>
      <c r="J17" s="328"/>
    </row>
    <row r="18" spans="2:10" ht="25.5">
      <c r="B18" s="338"/>
      <c r="C18" s="339"/>
      <c r="D18" s="339"/>
      <c r="E18" s="339"/>
      <c r="F18" s="339"/>
      <c r="G18" s="339"/>
      <c r="H18" s="340"/>
      <c r="I18" s="39" t="s">
        <v>624</v>
      </c>
      <c r="J18" s="40" t="s">
        <v>625</v>
      </c>
    </row>
    <row r="19" spans="2:10">
      <c r="B19" s="21">
        <v>1</v>
      </c>
      <c r="C19" s="341">
        <v>2</v>
      </c>
      <c r="D19" s="341"/>
      <c r="E19" s="341"/>
      <c r="F19" s="341"/>
      <c r="G19" s="341"/>
      <c r="H19" s="22">
        <v>3</v>
      </c>
      <c r="I19" s="22">
        <v>4</v>
      </c>
      <c r="J19" s="23">
        <v>5</v>
      </c>
    </row>
    <row r="20" spans="2:10">
      <c r="B20" s="187" t="s">
        <v>165</v>
      </c>
      <c r="C20" s="322" t="s">
        <v>626</v>
      </c>
      <c r="D20" s="322"/>
      <c r="E20" s="322"/>
      <c r="F20" s="322"/>
      <c r="G20" s="322"/>
      <c r="H20" s="188">
        <v>400</v>
      </c>
      <c r="I20" s="189">
        <f>SUM('bu1'!I122)</f>
        <v>372723</v>
      </c>
      <c r="J20" s="190">
        <f>SUM('bu1'!J122)</f>
        <v>44476</v>
      </c>
    </row>
    <row r="21" spans="2:10">
      <c r="B21" s="191" t="s">
        <v>164</v>
      </c>
      <c r="C21" s="323" t="s">
        <v>627</v>
      </c>
      <c r="D21" s="323"/>
      <c r="E21" s="323"/>
      <c r="F21" s="323"/>
      <c r="G21" s="323"/>
      <c r="H21" s="192">
        <v>401</v>
      </c>
      <c r="I21" s="193">
        <v>0</v>
      </c>
      <c r="J21" s="194">
        <v>0</v>
      </c>
    </row>
    <row r="22" spans="2:10">
      <c r="B22" s="191">
        <v>1</v>
      </c>
      <c r="C22" s="321" t="s">
        <v>628</v>
      </c>
      <c r="D22" s="321"/>
      <c r="E22" s="321"/>
      <c r="F22" s="321"/>
      <c r="G22" s="321"/>
      <c r="H22" s="192">
        <v>402</v>
      </c>
      <c r="I22" s="195"/>
      <c r="J22" s="196"/>
    </row>
    <row r="23" spans="2:10">
      <c r="B23" s="191">
        <v>2</v>
      </c>
      <c r="C23" s="321" t="s">
        <v>629</v>
      </c>
      <c r="D23" s="321"/>
      <c r="E23" s="321"/>
      <c r="F23" s="321"/>
      <c r="G23" s="321"/>
      <c r="H23" s="192">
        <v>403</v>
      </c>
      <c r="I23" s="195"/>
      <c r="J23" s="196"/>
    </row>
    <row r="24" spans="2:10">
      <c r="B24" s="191">
        <v>3</v>
      </c>
      <c r="C24" s="321" t="s">
        <v>630</v>
      </c>
      <c r="D24" s="321"/>
      <c r="E24" s="321"/>
      <c r="F24" s="321"/>
      <c r="G24" s="321"/>
      <c r="H24" s="192">
        <v>404</v>
      </c>
      <c r="I24" s="195"/>
      <c r="J24" s="196"/>
    </row>
    <row r="25" spans="2:10">
      <c r="B25" s="191">
        <v>4</v>
      </c>
      <c r="C25" s="321" t="s">
        <v>631</v>
      </c>
      <c r="D25" s="321"/>
      <c r="E25" s="321"/>
      <c r="F25" s="321"/>
      <c r="G25" s="321"/>
      <c r="H25" s="192">
        <v>405</v>
      </c>
      <c r="I25" s="195"/>
      <c r="J25" s="196"/>
    </row>
    <row r="26" spans="2:10">
      <c r="B26" s="191">
        <v>5</v>
      </c>
      <c r="C26" s="321" t="s">
        <v>632</v>
      </c>
      <c r="D26" s="321"/>
      <c r="E26" s="321"/>
      <c r="F26" s="321"/>
      <c r="G26" s="321"/>
      <c r="H26" s="192">
        <v>406</v>
      </c>
      <c r="I26" s="195"/>
      <c r="J26" s="196"/>
    </row>
    <row r="27" spans="2:10">
      <c r="B27" s="191">
        <v>6</v>
      </c>
      <c r="C27" s="321" t="s">
        <v>633</v>
      </c>
      <c r="D27" s="321"/>
      <c r="E27" s="321"/>
      <c r="F27" s="321"/>
      <c r="G27" s="321"/>
      <c r="H27" s="192">
        <v>407</v>
      </c>
      <c r="I27" s="195"/>
      <c r="J27" s="196"/>
    </row>
    <row r="28" spans="2:10">
      <c r="B28" s="191" t="s">
        <v>166</v>
      </c>
      <c r="C28" s="323" t="s">
        <v>634</v>
      </c>
      <c r="D28" s="323"/>
      <c r="E28" s="323"/>
      <c r="F28" s="323"/>
      <c r="G28" s="323"/>
      <c r="H28" s="192">
        <v>408</v>
      </c>
      <c r="I28" s="193">
        <v>0</v>
      </c>
      <c r="J28" s="194">
        <v>0</v>
      </c>
    </row>
    <row r="29" spans="2:10">
      <c r="B29" s="191">
        <v>1</v>
      </c>
      <c r="C29" s="321" t="s">
        <v>635</v>
      </c>
      <c r="D29" s="321"/>
      <c r="E29" s="321"/>
      <c r="F29" s="321"/>
      <c r="G29" s="321"/>
      <c r="H29" s="192">
        <v>409</v>
      </c>
      <c r="I29" s="195"/>
      <c r="J29" s="196"/>
    </row>
    <row r="30" spans="2:10">
      <c r="B30" s="191">
        <v>2</v>
      </c>
      <c r="C30" s="321" t="s">
        <v>636</v>
      </c>
      <c r="D30" s="321"/>
      <c r="E30" s="321"/>
      <c r="F30" s="321"/>
      <c r="G30" s="321"/>
      <c r="H30" s="192">
        <v>410</v>
      </c>
      <c r="I30" s="195"/>
      <c r="J30" s="196"/>
    </row>
    <row r="31" spans="2:10">
      <c r="B31" s="191">
        <v>3</v>
      </c>
      <c r="C31" s="321" t="s">
        <v>637</v>
      </c>
      <c r="D31" s="321"/>
      <c r="E31" s="321"/>
      <c r="F31" s="321"/>
      <c r="G31" s="321"/>
      <c r="H31" s="192">
        <v>411</v>
      </c>
      <c r="I31" s="195"/>
      <c r="J31" s="196"/>
    </row>
    <row r="32" spans="2:10">
      <c r="B32" s="191">
        <v>4</v>
      </c>
      <c r="C32" s="321" t="s">
        <v>638</v>
      </c>
      <c r="D32" s="321"/>
      <c r="E32" s="321"/>
      <c r="F32" s="321"/>
      <c r="G32" s="321"/>
      <c r="H32" s="192">
        <v>412</v>
      </c>
      <c r="I32" s="195"/>
      <c r="J32" s="196"/>
    </row>
    <row r="33" spans="2:10">
      <c r="B33" s="191">
        <v>5</v>
      </c>
      <c r="C33" s="321" t="s">
        <v>639</v>
      </c>
      <c r="D33" s="321"/>
      <c r="E33" s="321"/>
      <c r="F33" s="321"/>
      <c r="G33" s="321"/>
      <c r="H33" s="192">
        <v>413</v>
      </c>
      <c r="I33" s="195"/>
      <c r="J33" s="196"/>
    </row>
    <row r="34" spans="2:10">
      <c r="B34" s="191" t="s">
        <v>167</v>
      </c>
      <c r="C34" s="323" t="s">
        <v>640</v>
      </c>
      <c r="D34" s="323"/>
      <c r="E34" s="323"/>
      <c r="F34" s="323"/>
      <c r="G34" s="323"/>
      <c r="H34" s="192">
        <v>414</v>
      </c>
      <c r="I34" s="193">
        <v>0</v>
      </c>
      <c r="J34" s="194">
        <v>0</v>
      </c>
    </row>
    <row r="35" spans="2:10">
      <c r="B35" s="191" t="s">
        <v>168</v>
      </c>
      <c r="C35" s="323" t="s">
        <v>641</v>
      </c>
      <c r="D35" s="323"/>
      <c r="E35" s="323"/>
      <c r="F35" s="323"/>
      <c r="G35" s="323"/>
      <c r="H35" s="192">
        <v>415</v>
      </c>
      <c r="I35" s="197"/>
      <c r="J35" s="198"/>
    </row>
    <row r="36" spans="2:10">
      <c r="B36" s="191" t="s">
        <v>169</v>
      </c>
      <c r="C36" s="323" t="s">
        <v>642</v>
      </c>
      <c r="D36" s="323"/>
      <c r="E36" s="323"/>
      <c r="F36" s="323"/>
      <c r="G36" s="323"/>
      <c r="H36" s="192">
        <v>416</v>
      </c>
      <c r="I36" s="193">
        <v>0</v>
      </c>
      <c r="J36" s="194">
        <v>0</v>
      </c>
    </row>
    <row r="37" spans="2:10">
      <c r="B37" s="191" t="s">
        <v>170</v>
      </c>
      <c r="C37" s="323" t="s">
        <v>643</v>
      </c>
      <c r="D37" s="323"/>
      <c r="E37" s="323"/>
      <c r="F37" s="323"/>
      <c r="G37" s="323"/>
      <c r="H37" s="192">
        <v>0</v>
      </c>
      <c r="I37" s="193"/>
      <c r="J37" s="194"/>
    </row>
    <row r="38" spans="2:10">
      <c r="B38" s="191" t="s">
        <v>164</v>
      </c>
      <c r="C38" s="323" t="s">
        <v>644</v>
      </c>
      <c r="D38" s="323"/>
      <c r="E38" s="323"/>
      <c r="F38" s="323"/>
      <c r="G38" s="323"/>
      <c r="H38" s="192">
        <v>417</v>
      </c>
      <c r="I38" s="193">
        <f>SUM(I20)</f>
        <v>372723</v>
      </c>
      <c r="J38" s="193">
        <f>SUM(J20)</f>
        <v>44476</v>
      </c>
    </row>
    <row r="39" spans="2:10">
      <c r="B39" s="199" t="s">
        <v>166</v>
      </c>
      <c r="C39" s="342" t="s">
        <v>645</v>
      </c>
      <c r="D39" s="342"/>
      <c r="E39" s="342"/>
      <c r="F39" s="342"/>
      <c r="G39" s="342"/>
      <c r="H39" s="200">
        <v>418</v>
      </c>
      <c r="I39" s="201">
        <v>0</v>
      </c>
      <c r="J39" s="202">
        <v>0</v>
      </c>
    </row>
    <row r="41" spans="2:10" ht="13.5" thickBot="1">
      <c r="B41" s="254" t="s">
        <v>245</v>
      </c>
      <c r="C41" t="s">
        <v>232</v>
      </c>
      <c r="D41" t="s">
        <v>233</v>
      </c>
      <c r="F41" s="344" t="s">
        <v>223</v>
      </c>
      <c r="G41" s="344"/>
      <c r="H41" s="315"/>
      <c r="I41" s="316"/>
      <c r="J41" s="316"/>
    </row>
    <row r="42" spans="2:10" ht="13.5" thickBot="1">
      <c r="B42" s="254" t="s">
        <v>246</v>
      </c>
      <c r="C42" s="252" t="s">
        <v>32</v>
      </c>
      <c r="E42" s="245" t="s">
        <v>224</v>
      </c>
      <c r="F42" s="245"/>
      <c r="G42" s="245"/>
      <c r="H42" s="317" t="s">
        <v>244</v>
      </c>
      <c r="I42" s="317"/>
      <c r="J42" s="317"/>
    </row>
  </sheetData>
  <mergeCells count="43">
    <mergeCell ref="F41:G41"/>
    <mergeCell ref="B13:J13"/>
    <mergeCell ref="H41:J41"/>
    <mergeCell ref="I7:K7"/>
    <mergeCell ref="I8:K8"/>
    <mergeCell ref="I9:K9"/>
    <mergeCell ref="I10:K10"/>
    <mergeCell ref="I11:K11"/>
    <mergeCell ref="B14:J14"/>
    <mergeCell ref="B15:J15"/>
    <mergeCell ref="H16:J16"/>
    <mergeCell ref="C5:D5"/>
    <mergeCell ref="C6:D6"/>
    <mergeCell ref="B7:D8"/>
    <mergeCell ref="B9:E9"/>
    <mergeCell ref="C10:D10"/>
    <mergeCell ref="C11:D11"/>
    <mergeCell ref="C30:G30"/>
    <mergeCell ref="C31:G31"/>
    <mergeCell ref="C32:G32"/>
    <mergeCell ref="C39:G39"/>
    <mergeCell ref="C33:G33"/>
    <mergeCell ref="C34:G34"/>
    <mergeCell ref="C35:G35"/>
    <mergeCell ref="C36:G36"/>
    <mergeCell ref="C37:G37"/>
    <mergeCell ref="C38:G38"/>
    <mergeCell ref="H42:J42"/>
    <mergeCell ref="B17:B18"/>
    <mergeCell ref="C17:G18"/>
    <mergeCell ref="H17:H18"/>
    <mergeCell ref="I17:J17"/>
    <mergeCell ref="C19:G19"/>
    <mergeCell ref="C20:G20"/>
    <mergeCell ref="C21:G21"/>
    <mergeCell ref="C24:G24"/>
    <mergeCell ref="C25:G25"/>
    <mergeCell ref="C22:G22"/>
    <mergeCell ref="C23:G23"/>
    <mergeCell ref="C28:G28"/>
    <mergeCell ref="C29:G29"/>
    <mergeCell ref="C26:G26"/>
    <mergeCell ref="C27:G27"/>
  </mergeCells>
  <phoneticPr fontId="1" type="noConversion"/>
  <dataValidations count="3">
    <dataValidation type="whole" operator="notEqual" allowBlank="1" showInputMessage="1" showErrorMessage="1" errorTitle="Greška" error="Unose se vrijednosti u konvertibilnim markama, bez decimalnih mjesta." sqref="I35:J35">
      <formula1>0</formula1>
    </dataValidation>
    <dataValidation operator="greaterThanOrEqual" allowBlank="1" showInputMessage="1" prompt="U ovo polje se ne unosi iznos._x000a_Polje se automatski računa u skladu sa formulom." sqref="I20:J21 I28:J28 I34:J34 I36:J36 I38:J39"/>
    <dataValidation type="whole" operator="greaterThanOrEqual" allowBlank="1" showInputMessage="1" showErrorMessage="1" errorTitle="Greška" error="Unose se vrijednosti u konvertibilnim markama, bez decimalnih mjesta. Nije dozvoljen unos negativnih brojeva." sqref="I22:J27 I37:J37 I29:J33">
      <formula1>0</formula1>
    </dataValidation>
  </dataValidations>
  <pageMargins left="0.70866141732283472" right="0.70866141732283472" top="0.22" bottom="0.3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0"/>
  <sheetViews>
    <sheetView workbookViewId="0">
      <selection activeCell="M11" sqref="M11"/>
    </sheetView>
  </sheetViews>
  <sheetFormatPr defaultRowHeight="12.75"/>
  <cols>
    <col min="1" max="1" width="1.28515625" customWidth="1"/>
    <col min="2" max="2" width="10" customWidth="1"/>
    <col min="3" max="3" width="48.28515625" customWidth="1"/>
    <col min="4" max="4" width="10.28515625" customWidth="1"/>
    <col min="5" max="5" width="9.42578125" hidden="1" customWidth="1"/>
    <col min="6" max="6" width="2.85546875" customWidth="1"/>
  </cols>
  <sheetData>
    <row r="1" spans="2:12">
      <c r="B1" s="212" t="s">
        <v>247</v>
      </c>
      <c r="I1" s="218" t="s">
        <v>213</v>
      </c>
      <c r="J1" s="347"/>
      <c r="K1" s="347"/>
      <c r="L1" s="347"/>
    </row>
    <row r="2" spans="2:12">
      <c r="B2" s="212" t="s">
        <v>248</v>
      </c>
      <c r="I2" s="214"/>
      <c r="J2" s="305" t="s">
        <v>227</v>
      </c>
      <c r="K2" s="305"/>
      <c r="L2" s="305"/>
    </row>
    <row r="3" spans="2:12" ht="11.25" customHeight="1">
      <c r="B3" s="308" t="s">
        <v>210</v>
      </c>
      <c r="C3" s="308"/>
      <c r="D3" s="308"/>
      <c r="I3" s="214"/>
      <c r="J3" s="329" t="s">
        <v>214</v>
      </c>
      <c r="K3" s="329"/>
      <c r="L3" s="329"/>
    </row>
    <row r="4" spans="2:12" ht="10.5" customHeight="1">
      <c r="B4" s="308"/>
      <c r="C4" s="308"/>
      <c r="D4" s="308"/>
      <c r="I4" s="214"/>
      <c r="J4" s="329" t="s">
        <v>214</v>
      </c>
      <c r="K4" s="329"/>
      <c r="L4" s="329"/>
    </row>
    <row r="5" spans="2:12">
      <c r="B5" s="309" t="s">
        <v>243</v>
      </c>
      <c r="C5" s="309"/>
      <c r="D5" s="309"/>
      <c r="E5" s="309"/>
      <c r="I5" s="214"/>
      <c r="J5" s="329" t="s">
        <v>214</v>
      </c>
      <c r="K5" s="329"/>
      <c r="L5" s="329"/>
    </row>
    <row r="6" spans="2:12" ht="13.5" thickBot="1">
      <c r="B6" s="212" t="s">
        <v>211</v>
      </c>
      <c r="C6" s="255" t="s">
        <v>236</v>
      </c>
      <c r="I6" s="214"/>
      <c r="J6" s="331" t="s">
        <v>214</v>
      </c>
      <c r="K6" s="331"/>
      <c r="L6" s="331"/>
    </row>
    <row r="7" spans="2:12">
      <c r="B7" s="212" t="s">
        <v>212</v>
      </c>
      <c r="C7" s="256" t="s">
        <v>226</v>
      </c>
    </row>
    <row r="10" spans="2:12" ht="15.75">
      <c r="B10" s="348" t="s">
        <v>234</v>
      </c>
      <c r="C10" s="348"/>
      <c r="D10" s="348"/>
      <c r="E10" s="348"/>
      <c r="F10" s="348"/>
      <c r="G10" s="348"/>
      <c r="H10" s="348"/>
      <c r="I10" s="348"/>
      <c r="J10" s="348"/>
    </row>
    <row r="11" spans="2:12">
      <c r="B11" s="349" t="s">
        <v>235</v>
      </c>
      <c r="C11" s="349"/>
      <c r="D11" s="349"/>
      <c r="E11" s="349"/>
      <c r="F11" s="349"/>
      <c r="G11" s="349"/>
      <c r="H11" s="349"/>
      <c r="I11" s="349"/>
      <c r="J11" s="349"/>
    </row>
    <row r="12" spans="2:12">
      <c r="B12" s="350" t="s">
        <v>30</v>
      </c>
      <c r="C12" s="349"/>
      <c r="D12" s="349"/>
      <c r="E12" s="349"/>
      <c r="F12" s="349"/>
      <c r="G12" s="349"/>
      <c r="H12" s="349"/>
      <c r="I12" s="349"/>
      <c r="J12" s="349"/>
    </row>
    <row r="13" spans="2:12">
      <c r="H13" s="343" t="s">
        <v>231</v>
      </c>
      <c r="I13" s="343"/>
      <c r="J13" s="343"/>
    </row>
    <row r="14" spans="2:12">
      <c r="B14" s="324" t="s">
        <v>646</v>
      </c>
      <c r="C14" s="274" t="s">
        <v>412</v>
      </c>
      <c r="D14" s="274"/>
      <c r="E14" s="274"/>
      <c r="F14" s="274"/>
      <c r="G14" s="274"/>
      <c r="H14" s="272" t="s">
        <v>413</v>
      </c>
      <c r="I14" s="274" t="s">
        <v>623</v>
      </c>
      <c r="J14" s="328"/>
    </row>
    <row r="15" spans="2:12" ht="25.5">
      <c r="B15" s="338"/>
      <c r="C15" s="339"/>
      <c r="D15" s="339"/>
      <c r="E15" s="339"/>
      <c r="F15" s="339"/>
      <c r="G15" s="339"/>
      <c r="H15" s="340"/>
      <c r="I15" s="39" t="s">
        <v>624</v>
      </c>
      <c r="J15" s="40" t="s">
        <v>625</v>
      </c>
    </row>
    <row r="16" spans="2:12">
      <c r="B16" s="21">
        <v>1</v>
      </c>
      <c r="C16" s="341">
        <v>2</v>
      </c>
      <c r="D16" s="341"/>
      <c r="E16" s="341"/>
      <c r="F16" s="341"/>
      <c r="G16" s="341"/>
      <c r="H16" s="22">
        <v>3</v>
      </c>
      <c r="I16" s="22">
        <v>4</v>
      </c>
      <c r="J16" s="23">
        <v>5</v>
      </c>
    </row>
    <row r="17" spans="2:10">
      <c r="B17" s="187" t="s">
        <v>251</v>
      </c>
      <c r="C17" s="322" t="s">
        <v>647</v>
      </c>
      <c r="D17" s="322"/>
      <c r="E17" s="322"/>
      <c r="F17" s="322"/>
      <c r="G17" s="322"/>
      <c r="H17" s="188">
        <v>0</v>
      </c>
      <c r="I17" s="203"/>
      <c r="J17" s="204"/>
    </row>
    <row r="18" spans="2:10">
      <c r="B18" s="191" t="s">
        <v>252</v>
      </c>
      <c r="C18" s="323" t="s">
        <v>648</v>
      </c>
      <c r="D18" s="323"/>
      <c r="E18" s="323"/>
      <c r="F18" s="323"/>
      <c r="G18" s="323"/>
      <c r="H18" s="192">
        <v>501</v>
      </c>
      <c r="I18" s="182">
        <f>I19+I20+I21</f>
        <v>266335</v>
      </c>
      <c r="J18" s="205">
        <f>J19+J20+J21</f>
        <v>1324161</v>
      </c>
    </row>
    <row r="19" spans="2:10">
      <c r="B19" s="191" t="s">
        <v>253</v>
      </c>
      <c r="C19" s="321" t="s">
        <v>649</v>
      </c>
      <c r="D19" s="321"/>
      <c r="E19" s="321"/>
      <c r="F19" s="321"/>
      <c r="G19" s="321"/>
      <c r="H19" s="192">
        <v>502</v>
      </c>
      <c r="I19" s="183">
        <v>242412</v>
      </c>
      <c r="J19" s="206">
        <v>1305177</v>
      </c>
    </row>
    <row r="20" spans="2:10">
      <c r="B20" s="191" t="s">
        <v>254</v>
      </c>
      <c r="C20" s="321" t="s">
        <v>650</v>
      </c>
      <c r="D20" s="321"/>
      <c r="E20" s="321"/>
      <c r="F20" s="321"/>
      <c r="G20" s="321"/>
      <c r="H20" s="192">
        <v>503</v>
      </c>
      <c r="I20" s="183"/>
      <c r="J20" s="206"/>
    </row>
    <row r="21" spans="2:10">
      <c r="B21" s="191" t="s">
        <v>255</v>
      </c>
      <c r="C21" s="321" t="s">
        <v>651</v>
      </c>
      <c r="D21" s="321"/>
      <c r="E21" s="321"/>
      <c r="F21" s="321"/>
      <c r="G21" s="321"/>
      <c r="H21" s="192">
        <v>504</v>
      </c>
      <c r="I21" s="183">
        <v>23923</v>
      </c>
      <c r="J21" s="206">
        <v>18984</v>
      </c>
    </row>
    <row r="22" spans="2:10">
      <c r="B22" s="191" t="s">
        <v>256</v>
      </c>
      <c r="C22" s="323" t="s">
        <v>652</v>
      </c>
      <c r="D22" s="323"/>
      <c r="E22" s="323"/>
      <c r="F22" s="323"/>
      <c r="G22" s="323"/>
      <c r="H22" s="192">
        <v>505</v>
      </c>
      <c r="I22" s="182">
        <f>I23+I24+I25+I26+I27</f>
        <v>342090</v>
      </c>
      <c r="J22" s="205">
        <f>J23+J24+J25+J26+J27</f>
        <v>285207</v>
      </c>
    </row>
    <row r="23" spans="2:10">
      <c r="B23" s="191" t="s">
        <v>257</v>
      </c>
      <c r="C23" s="321" t="s">
        <v>653</v>
      </c>
      <c r="D23" s="321"/>
      <c r="E23" s="321"/>
      <c r="F23" s="321"/>
      <c r="G23" s="321"/>
      <c r="H23" s="192">
        <v>506</v>
      </c>
      <c r="I23" s="183">
        <v>91136</v>
      </c>
      <c r="J23" s="206">
        <v>82869</v>
      </c>
    </row>
    <row r="24" spans="2:10">
      <c r="B24" s="191" t="s">
        <v>277</v>
      </c>
      <c r="C24" s="321" t="s">
        <v>654</v>
      </c>
      <c r="D24" s="321"/>
      <c r="E24" s="321"/>
      <c r="F24" s="321"/>
      <c r="G24" s="321"/>
      <c r="H24" s="192">
        <v>507</v>
      </c>
      <c r="I24" s="183">
        <v>246154</v>
      </c>
      <c r="J24" s="206">
        <v>202338</v>
      </c>
    </row>
    <row r="25" spans="2:10">
      <c r="B25" s="191" t="s">
        <v>278</v>
      </c>
      <c r="C25" s="321" t="s">
        <v>655</v>
      </c>
      <c r="D25" s="321"/>
      <c r="E25" s="321"/>
      <c r="F25" s="321"/>
      <c r="G25" s="321"/>
      <c r="H25" s="192">
        <v>508</v>
      </c>
      <c r="I25" s="183"/>
      <c r="J25" s="206"/>
    </row>
    <row r="26" spans="2:10">
      <c r="B26" s="191" t="s">
        <v>279</v>
      </c>
      <c r="C26" s="321" t="s">
        <v>656</v>
      </c>
      <c r="D26" s="321"/>
      <c r="E26" s="321"/>
      <c r="F26" s="321"/>
      <c r="G26" s="321"/>
      <c r="H26" s="192">
        <v>509</v>
      </c>
      <c r="I26" s="183">
        <v>4800</v>
      </c>
      <c r="J26" s="206"/>
    </row>
    <row r="27" spans="2:10">
      <c r="B27" s="191" t="s">
        <v>280</v>
      </c>
      <c r="C27" s="321" t="s">
        <v>657</v>
      </c>
      <c r="D27" s="321"/>
      <c r="E27" s="321"/>
      <c r="F27" s="321"/>
      <c r="G27" s="321"/>
      <c r="H27" s="192">
        <v>510</v>
      </c>
      <c r="I27" s="183"/>
      <c r="J27" s="206"/>
    </row>
    <row r="28" spans="2:10">
      <c r="B28" s="191" t="s">
        <v>281</v>
      </c>
      <c r="C28" s="323" t="s">
        <v>658</v>
      </c>
      <c r="D28" s="323"/>
      <c r="E28" s="323"/>
      <c r="F28" s="323"/>
      <c r="G28" s="323"/>
      <c r="H28" s="192">
        <v>511</v>
      </c>
      <c r="I28" s="182"/>
      <c r="J28" s="205">
        <f>J18-J22</f>
        <v>1038954</v>
      </c>
    </row>
    <row r="29" spans="2:10">
      <c r="B29" s="191" t="s">
        <v>258</v>
      </c>
      <c r="C29" s="323" t="s">
        <v>659</v>
      </c>
      <c r="D29" s="323"/>
      <c r="E29" s="323"/>
      <c r="F29" s="323"/>
      <c r="G29" s="323"/>
      <c r="H29" s="192">
        <v>512</v>
      </c>
      <c r="I29" s="182">
        <f>I22-I18</f>
        <v>75755</v>
      </c>
      <c r="J29" s="205">
        <v>0</v>
      </c>
    </row>
    <row r="30" spans="2:10">
      <c r="B30" s="191" t="s">
        <v>259</v>
      </c>
      <c r="C30" s="323" t="s">
        <v>660</v>
      </c>
      <c r="D30" s="323"/>
      <c r="E30" s="323"/>
      <c r="F30" s="323"/>
      <c r="G30" s="323"/>
      <c r="H30" s="192">
        <v>0</v>
      </c>
      <c r="I30" s="184"/>
      <c r="J30" s="207"/>
    </row>
    <row r="31" spans="2:10">
      <c r="B31" s="191" t="s">
        <v>260</v>
      </c>
      <c r="C31" s="323" t="s">
        <v>661</v>
      </c>
      <c r="D31" s="323"/>
      <c r="E31" s="323"/>
      <c r="F31" s="323"/>
      <c r="G31" s="323"/>
      <c r="H31" s="192">
        <v>513</v>
      </c>
      <c r="I31" s="182">
        <f>I32+I33+I34+I35+I36+I37</f>
        <v>447023</v>
      </c>
      <c r="J31" s="205">
        <f>J32+J33+J34+J35+J36+J37</f>
        <v>158896</v>
      </c>
    </row>
    <row r="32" spans="2:10">
      <c r="B32" s="191" t="s">
        <v>261</v>
      </c>
      <c r="C32" s="321" t="s">
        <v>662</v>
      </c>
      <c r="D32" s="321"/>
      <c r="E32" s="321"/>
      <c r="F32" s="321"/>
      <c r="G32" s="321"/>
      <c r="H32" s="192">
        <v>514</v>
      </c>
      <c r="I32" s="183">
        <v>250000</v>
      </c>
      <c r="J32" s="206"/>
    </row>
    <row r="33" spans="2:10">
      <c r="B33" s="191" t="s">
        <v>262</v>
      </c>
      <c r="C33" s="321" t="s">
        <v>663</v>
      </c>
      <c r="D33" s="321"/>
      <c r="E33" s="321"/>
      <c r="F33" s="321"/>
      <c r="G33" s="321"/>
      <c r="H33" s="192">
        <v>515</v>
      </c>
      <c r="I33" s="183"/>
      <c r="J33" s="206">
        <v>57801</v>
      </c>
    </row>
    <row r="34" spans="2:10">
      <c r="B34" s="191" t="s">
        <v>263</v>
      </c>
      <c r="C34" s="321" t="s">
        <v>664</v>
      </c>
      <c r="D34" s="321"/>
      <c r="E34" s="321"/>
      <c r="F34" s="321"/>
      <c r="G34" s="321"/>
      <c r="H34" s="192">
        <v>516</v>
      </c>
      <c r="I34" s="183"/>
      <c r="J34" s="206"/>
    </row>
    <row r="35" spans="2:10">
      <c r="B35" s="191" t="s">
        <v>264</v>
      </c>
      <c r="C35" s="321" t="s">
        <v>665</v>
      </c>
      <c r="D35" s="321"/>
      <c r="E35" s="321"/>
      <c r="F35" s="321"/>
      <c r="G35" s="321"/>
      <c r="H35" s="192">
        <v>517</v>
      </c>
      <c r="I35" s="183">
        <v>21375</v>
      </c>
      <c r="J35" s="206">
        <v>22990</v>
      </c>
    </row>
    <row r="36" spans="2:10">
      <c r="B36" s="191" t="s">
        <v>265</v>
      </c>
      <c r="C36" s="321" t="s">
        <v>666</v>
      </c>
      <c r="D36" s="321"/>
      <c r="E36" s="321"/>
      <c r="F36" s="321"/>
      <c r="G36" s="321"/>
      <c r="H36" s="192">
        <v>518</v>
      </c>
      <c r="I36" s="183">
        <v>175648</v>
      </c>
      <c r="J36" s="206">
        <v>78105</v>
      </c>
    </row>
    <row r="37" spans="2:10">
      <c r="B37" s="191" t="s">
        <v>266</v>
      </c>
      <c r="C37" s="321" t="s">
        <v>667</v>
      </c>
      <c r="D37" s="321"/>
      <c r="E37" s="321"/>
      <c r="F37" s="321"/>
      <c r="G37" s="321"/>
      <c r="H37" s="192">
        <v>519</v>
      </c>
      <c r="I37" s="183"/>
      <c r="J37" s="206"/>
    </row>
    <row r="38" spans="2:10">
      <c r="B38" s="191" t="s">
        <v>267</v>
      </c>
      <c r="C38" s="323" t="s">
        <v>668</v>
      </c>
      <c r="D38" s="323"/>
      <c r="E38" s="323"/>
      <c r="F38" s="323"/>
      <c r="G38" s="323"/>
      <c r="H38" s="192">
        <v>520</v>
      </c>
      <c r="I38" s="182">
        <f>I39+I40+I41+I42</f>
        <v>280221</v>
      </c>
      <c r="J38" s="205">
        <f>J39+J40+J41+J42</f>
        <v>1420119</v>
      </c>
    </row>
    <row r="39" spans="2:10">
      <c r="B39" s="191" t="s">
        <v>268</v>
      </c>
      <c r="C39" s="321" t="s">
        <v>669</v>
      </c>
      <c r="D39" s="321"/>
      <c r="E39" s="321"/>
      <c r="F39" s="321"/>
      <c r="G39" s="321"/>
      <c r="H39" s="192">
        <v>521</v>
      </c>
      <c r="I39" s="183">
        <v>250000</v>
      </c>
      <c r="J39" s="206">
        <v>148321</v>
      </c>
    </row>
    <row r="40" spans="2:10">
      <c r="B40" s="191" t="s">
        <v>269</v>
      </c>
      <c r="C40" s="321" t="s">
        <v>670</v>
      </c>
      <c r="D40" s="321"/>
      <c r="E40" s="321"/>
      <c r="F40" s="321"/>
      <c r="G40" s="321"/>
      <c r="H40" s="192">
        <v>522</v>
      </c>
      <c r="I40" s="183">
        <v>30221</v>
      </c>
      <c r="J40" s="206">
        <v>1271798</v>
      </c>
    </row>
    <row r="41" spans="2:10">
      <c r="B41" s="191" t="s">
        <v>270</v>
      </c>
      <c r="C41" s="321" t="s">
        <v>671</v>
      </c>
      <c r="D41" s="321"/>
      <c r="E41" s="321"/>
      <c r="F41" s="321"/>
      <c r="G41" s="321"/>
      <c r="H41" s="192">
        <v>523</v>
      </c>
      <c r="I41" s="183"/>
      <c r="J41" s="206"/>
    </row>
    <row r="42" spans="2:10">
      <c r="B42" s="191" t="s">
        <v>271</v>
      </c>
      <c r="C42" s="321" t="s">
        <v>672</v>
      </c>
      <c r="D42" s="321"/>
      <c r="E42" s="321"/>
      <c r="F42" s="321"/>
      <c r="G42" s="321"/>
      <c r="H42" s="192">
        <v>524</v>
      </c>
      <c r="I42" s="183"/>
      <c r="J42" s="206"/>
    </row>
    <row r="43" spans="2:10">
      <c r="B43" s="191" t="s">
        <v>272</v>
      </c>
      <c r="C43" s="323" t="s">
        <v>673</v>
      </c>
      <c r="D43" s="323"/>
      <c r="E43" s="323"/>
      <c r="F43" s="323"/>
      <c r="G43" s="323"/>
      <c r="H43" s="192">
        <v>525</v>
      </c>
      <c r="I43" s="182">
        <f>I31-I38</f>
        <v>166802</v>
      </c>
      <c r="J43" s="205"/>
    </row>
    <row r="44" spans="2:10">
      <c r="B44" s="191" t="s">
        <v>273</v>
      </c>
      <c r="C44" s="323" t="s">
        <v>674</v>
      </c>
      <c r="D44" s="323"/>
      <c r="E44" s="323"/>
      <c r="F44" s="323"/>
      <c r="G44" s="323"/>
      <c r="H44" s="192">
        <v>526</v>
      </c>
      <c r="I44" s="182"/>
      <c r="J44" s="182">
        <f>J38-J31</f>
        <v>1261223</v>
      </c>
    </row>
    <row r="45" spans="2:10">
      <c r="B45" s="191" t="s">
        <v>274</v>
      </c>
      <c r="C45" s="323" t="s">
        <v>675</v>
      </c>
      <c r="D45" s="323"/>
      <c r="E45" s="323"/>
      <c r="F45" s="323"/>
      <c r="G45" s="323"/>
      <c r="H45" s="192">
        <v>0</v>
      </c>
      <c r="I45" s="182"/>
      <c r="J45" s="205"/>
    </row>
    <row r="46" spans="2:10">
      <c r="B46" s="191" t="s">
        <v>275</v>
      </c>
      <c r="C46" s="323" t="s">
        <v>676</v>
      </c>
      <c r="D46" s="323"/>
      <c r="E46" s="323"/>
      <c r="F46" s="323"/>
      <c r="G46" s="323"/>
      <c r="H46" s="192">
        <v>527</v>
      </c>
      <c r="I46" s="182">
        <f>I47+I48+I49+I50</f>
        <v>0</v>
      </c>
      <c r="J46" s="205">
        <f>J47+J48+J49+J50</f>
        <v>0</v>
      </c>
    </row>
    <row r="47" spans="2:10">
      <c r="B47" s="191" t="s">
        <v>276</v>
      </c>
      <c r="C47" s="321" t="s">
        <v>677</v>
      </c>
      <c r="D47" s="321"/>
      <c r="E47" s="321"/>
      <c r="F47" s="321"/>
      <c r="G47" s="321"/>
      <c r="H47" s="192">
        <v>528</v>
      </c>
      <c r="I47" s="183"/>
      <c r="J47" s="206"/>
    </row>
    <row r="48" spans="2:10">
      <c r="B48" s="191" t="s">
        <v>678</v>
      </c>
      <c r="C48" s="321" t="s">
        <v>679</v>
      </c>
      <c r="D48" s="321"/>
      <c r="E48" s="321"/>
      <c r="F48" s="321"/>
      <c r="G48" s="321"/>
      <c r="H48" s="192">
        <v>529</v>
      </c>
      <c r="I48" s="183"/>
      <c r="J48" s="206"/>
    </row>
    <row r="49" spans="2:10">
      <c r="B49" s="191" t="s">
        <v>680</v>
      </c>
      <c r="C49" s="321" t="s">
        <v>681</v>
      </c>
      <c r="D49" s="321"/>
      <c r="E49" s="321"/>
      <c r="F49" s="321"/>
      <c r="G49" s="321"/>
      <c r="H49" s="192">
        <v>530</v>
      </c>
      <c r="I49" s="183"/>
      <c r="J49" s="206"/>
    </row>
    <row r="50" spans="2:10">
      <c r="B50" s="191" t="s">
        <v>682</v>
      </c>
      <c r="C50" s="321" t="s">
        <v>683</v>
      </c>
      <c r="D50" s="321"/>
      <c r="E50" s="321"/>
      <c r="F50" s="321"/>
      <c r="G50" s="321"/>
      <c r="H50" s="192">
        <v>531</v>
      </c>
      <c r="I50" s="183"/>
      <c r="J50" s="206"/>
    </row>
    <row r="51" spans="2:10">
      <c r="B51" s="191" t="s">
        <v>684</v>
      </c>
      <c r="C51" s="323" t="s">
        <v>685</v>
      </c>
      <c r="D51" s="323"/>
      <c r="E51" s="323"/>
      <c r="F51" s="323"/>
      <c r="G51" s="323"/>
      <c r="H51" s="192">
        <v>532</v>
      </c>
      <c r="I51" s="182">
        <f>I52+I53+I54+I55+I56+I57</f>
        <v>57200</v>
      </c>
      <c r="J51" s="205">
        <f>J52+J53+J54+J55+J56+J57</f>
        <v>0</v>
      </c>
    </row>
    <row r="52" spans="2:10">
      <c r="B52" s="191" t="s">
        <v>686</v>
      </c>
      <c r="C52" s="321" t="s">
        <v>687</v>
      </c>
      <c r="D52" s="321"/>
      <c r="E52" s="321"/>
      <c r="F52" s="321"/>
      <c r="G52" s="321"/>
      <c r="H52" s="192">
        <v>533</v>
      </c>
      <c r="I52" s="183"/>
      <c r="J52" s="206"/>
    </row>
    <row r="53" spans="2:10">
      <c r="B53" s="191" t="s">
        <v>688</v>
      </c>
      <c r="C53" s="321" t="s">
        <v>689</v>
      </c>
      <c r="D53" s="321"/>
      <c r="E53" s="321"/>
      <c r="F53" s="321"/>
      <c r="G53" s="321"/>
      <c r="H53" s="192">
        <v>534</v>
      </c>
      <c r="I53" s="183"/>
      <c r="J53" s="206"/>
    </row>
    <row r="54" spans="2:10">
      <c r="B54" s="191" t="s">
        <v>690</v>
      </c>
      <c r="C54" s="321" t="s">
        <v>691</v>
      </c>
      <c r="D54" s="321"/>
      <c r="E54" s="321"/>
      <c r="F54" s="321"/>
      <c r="G54" s="321"/>
      <c r="H54" s="192">
        <v>535</v>
      </c>
      <c r="I54" s="183"/>
      <c r="J54" s="206"/>
    </row>
    <row r="55" spans="2:10">
      <c r="B55" s="191" t="s">
        <v>692</v>
      </c>
      <c r="C55" s="321" t="s">
        <v>693</v>
      </c>
      <c r="D55" s="321"/>
      <c r="E55" s="321"/>
      <c r="F55" s="321"/>
      <c r="G55" s="321"/>
      <c r="H55" s="192">
        <v>536</v>
      </c>
      <c r="I55" s="183"/>
      <c r="J55" s="206"/>
    </row>
    <row r="56" spans="2:10">
      <c r="B56" s="191" t="s">
        <v>694</v>
      </c>
      <c r="C56" s="321" t="s">
        <v>695</v>
      </c>
      <c r="D56" s="321"/>
      <c r="E56" s="321"/>
      <c r="F56" s="321"/>
      <c r="G56" s="321"/>
      <c r="H56" s="192">
        <v>537</v>
      </c>
      <c r="I56" s="183">
        <v>57200</v>
      </c>
      <c r="J56" s="206"/>
    </row>
    <row r="57" spans="2:10">
      <c r="B57" s="191" t="s">
        <v>696</v>
      </c>
      <c r="C57" s="321" t="s">
        <v>697</v>
      </c>
      <c r="D57" s="321"/>
      <c r="E57" s="321"/>
      <c r="F57" s="321"/>
      <c r="G57" s="321"/>
      <c r="H57" s="192">
        <v>538</v>
      </c>
      <c r="I57" s="183"/>
      <c r="J57" s="206"/>
    </row>
    <row r="58" spans="2:10">
      <c r="B58" s="191" t="s">
        <v>698</v>
      </c>
      <c r="C58" s="323" t="s">
        <v>699</v>
      </c>
      <c r="D58" s="323"/>
      <c r="E58" s="323"/>
      <c r="F58" s="323"/>
      <c r="G58" s="323"/>
      <c r="H58" s="192">
        <v>539</v>
      </c>
      <c r="I58" s="182">
        <v>0</v>
      </c>
      <c r="J58" s="205"/>
    </row>
    <row r="59" spans="2:10">
      <c r="B59" s="191" t="s">
        <v>700</v>
      </c>
      <c r="C59" s="323" t="s">
        <v>701</v>
      </c>
      <c r="D59" s="323"/>
      <c r="E59" s="323"/>
      <c r="F59" s="323"/>
      <c r="G59" s="323"/>
      <c r="H59" s="192">
        <v>540</v>
      </c>
      <c r="I59" s="182">
        <f>I51-I46</f>
        <v>57200</v>
      </c>
      <c r="J59" s="205">
        <f>J51-J46</f>
        <v>0</v>
      </c>
    </row>
    <row r="60" spans="2:10">
      <c r="B60" s="191" t="s">
        <v>702</v>
      </c>
      <c r="C60" s="323" t="s">
        <v>703</v>
      </c>
      <c r="D60" s="323"/>
      <c r="E60" s="323"/>
      <c r="F60" s="323"/>
      <c r="G60" s="323"/>
      <c r="H60" s="192">
        <v>541</v>
      </c>
      <c r="I60" s="182">
        <f>I18+I31+I46</f>
        <v>713358</v>
      </c>
      <c r="J60" s="205">
        <f>J18+J31+J46</f>
        <v>1483057</v>
      </c>
    </row>
    <row r="61" spans="2:10">
      <c r="B61" s="191" t="s">
        <v>704</v>
      </c>
      <c r="C61" s="323" t="s">
        <v>705</v>
      </c>
      <c r="D61" s="323"/>
      <c r="E61" s="323"/>
      <c r="F61" s="323"/>
      <c r="G61" s="323"/>
      <c r="H61" s="192">
        <v>542</v>
      </c>
      <c r="I61" s="182">
        <f>I22+I38+I51</f>
        <v>679511</v>
      </c>
      <c r="J61" s="205">
        <f>J22+J38+J51</f>
        <v>1705326</v>
      </c>
    </row>
    <row r="62" spans="2:10">
      <c r="B62" s="191" t="s">
        <v>706</v>
      </c>
      <c r="C62" s="323" t="s">
        <v>707</v>
      </c>
      <c r="D62" s="323"/>
      <c r="E62" s="323"/>
      <c r="F62" s="323"/>
      <c r="G62" s="323"/>
      <c r="H62" s="192">
        <v>543</v>
      </c>
      <c r="I62" s="182">
        <f>I60-I61</f>
        <v>33847</v>
      </c>
      <c r="J62" s="182"/>
    </row>
    <row r="63" spans="2:10">
      <c r="B63" s="191" t="s">
        <v>708</v>
      </c>
      <c r="C63" s="323" t="s">
        <v>709</v>
      </c>
      <c r="D63" s="323"/>
      <c r="E63" s="323"/>
      <c r="F63" s="323"/>
      <c r="G63" s="323"/>
      <c r="H63" s="192">
        <v>544</v>
      </c>
      <c r="I63" s="182">
        <v>0</v>
      </c>
      <c r="J63" s="182">
        <f>J61-J60</f>
        <v>222269</v>
      </c>
    </row>
    <row r="64" spans="2:10">
      <c r="B64" s="191" t="s">
        <v>710</v>
      </c>
      <c r="C64" s="323" t="s">
        <v>711</v>
      </c>
      <c r="D64" s="323"/>
      <c r="E64" s="323"/>
      <c r="F64" s="323"/>
      <c r="G64" s="323"/>
      <c r="H64" s="192">
        <v>545</v>
      </c>
      <c r="I64" s="185">
        <v>27275</v>
      </c>
      <c r="J64" s="208">
        <v>249544</v>
      </c>
    </row>
    <row r="65" spans="2:10">
      <c r="B65" s="191" t="s">
        <v>712</v>
      </c>
      <c r="C65" s="323" t="s">
        <v>713</v>
      </c>
      <c r="D65" s="323"/>
      <c r="E65" s="323"/>
      <c r="F65" s="323"/>
      <c r="G65" s="323"/>
      <c r="H65" s="192">
        <v>546</v>
      </c>
      <c r="I65" s="185"/>
      <c r="J65" s="208"/>
    </row>
    <row r="66" spans="2:10">
      <c r="B66" s="191" t="s">
        <v>714</v>
      </c>
      <c r="C66" s="323" t="s">
        <v>715</v>
      </c>
      <c r="D66" s="323"/>
      <c r="E66" s="323"/>
      <c r="F66" s="323"/>
      <c r="G66" s="323"/>
      <c r="H66" s="192">
        <v>547</v>
      </c>
      <c r="I66" s="185"/>
      <c r="J66" s="208"/>
    </row>
    <row r="67" spans="2:10">
      <c r="B67" s="199" t="s">
        <v>716</v>
      </c>
      <c r="C67" s="342" t="s">
        <v>717</v>
      </c>
      <c r="D67" s="342"/>
      <c r="E67" s="342"/>
      <c r="F67" s="342"/>
      <c r="G67" s="342"/>
      <c r="H67" s="200">
        <v>548</v>
      </c>
      <c r="I67" s="209">
        <f>I64+I62-I63+I65-I66</f>
        <v>61122</v>
      </c>
      <c r="J67" s="257">
        <f>J64+J62-J63+J65-J66</f>
        <v>27275</v>
      </c>
    </row>
    <row r="69" spans="2:10" ht="13.5" thickBot="1">
      <c r="B69" s="241" t="s">
        <v>215</v>
      </c>
      <c r="C69" s="223" t="s">
        <v>232</v>
      </c>
      <c r="F69" s="351" t="s">
        <v>223</v>
      </c>
      <c r="G69" s="344"/>
      <c r="H69" s="315"/>
      <c r="I69" s="316"/>
      <c r="J69" s="316"/>
    </row>
    <row r="70" spans="2:10" ht="13.5" thickBot="1">
      <c r="B70" s="241" t="s">
        <v>246</v>
      </c>
      <c r="C70" s="223" t="s">
        <v>32</v>
      </c>
      <c r="D70" s="223" t="s">
        <v>222</v>
      </c>
      <c r="E70" s="243" t="s">
        <v>224</v>
      </c>
      <c r="F70" s="245"/>
      <c r="G70" s="245"/>
      <c r="H70" s="317" t="s">
        <v>244</v>
      </c>
      <c r="I70" s="317"/>
      <c r="J70" s="317"/>
    </row>
  </sheetData>
  <mergeCells count="71">
    <mergeCell ref="J3:L3"/>
    <mergeCell ref="C65:G65"/>
    <mergeCell ref="C53:G53"/>
    <mergeCell ref="C54:G54"/>
    <mergeCell ref="C51:G51"/>
    <mergeCell ref="C52:G52"/>
    <mergeCell ref="C63:G63"/>
    <mergeCell ref="C64:G64"/>
    <mergeCell ref="C57:G57"/>
    <mergeCell ref="C58:G58"/>
    <mergeCell ref="C62:G62"/>
    <mergeCell ref="C49:G49"/>
    <mergeCell ref="C50:G50"/>
    <mergeCell ref="C45:G45"/>
    <mergeCell ref="C30:G30"/>
    <mergeCell ref="C31:G31"/>
    <mergeCell ref="C32:G32"/>
    <mergeCell ref="C40:G40"/>
    <mergeCell ref="C37:G37"/>
    <mergeCell ref="C38:G38"/>
    <mergeCell ref="C47:G47"/>
    <mergeCell ref="F69:G69"/>
    <mergeCell ref="H69:J69"/>
    <mergeCell ref="C66:G66"/>
    <mergeCell ref="C59:G59"/>
    <mergeCell ref="C67:G67"/>
    <mergeCell ref="C60:G60"/>
    <mergeCell ref="J1:L1"/>
    <mergeCell ref="B10:J10"/>
    <mergeCell ref="B11:J11"/>
    <mergeCell ref="B12:J12"/>
    <mergeCell ref="J2:L2"/>
    <mergeCell ref="B3:D4"/>
    <mergeCell ref="B5:E5"/>
    <mergeCell ref="J6:L6"/>
    <mergeCell ref="J5:L5"/>
    <mergeCell ref="J4:L4"/>
    <mergeCell ref="H13:J13"/>
    <mergeCell ref="C55:G55"/>
    <mergeCell ref="C56:G56"/>
    <mergeCell ref="C61:G61"/>
    <mergeCell ref="C39:G39"/>
    <mergeCell ref="C33:G33"/>
    <mergeCell ref="C34:G34"/>
    <mergeCell ref="C35:G35"/>
    <mergeCell ref="C36:G36"/>
    <mergeCell ref="C29:G29"/>
    <mergeCell ref="C48:G48"/>
    <mergeCell ref="C41:G41"/>
    <mergeCell ref="C42:G42"/>
    <mergeCell ref="C43:G43"/>
    <mergeCell ref="C44:G44"/>
    <mergeCell ref="C46:G46"/>
    <mergeCell ref="C27:G27"/>
    <mergeCell ref="C28:G28"/>
    <mergeCell ref="C21:G21"/>
    <mergeCell ref="C22:G22"/>
    <mergeCell ref="C23:G23"/>
    <mergeCell ref="C24:G24"/>
    <mergeCell ref="C25:G25"/>
    <mergeCell ref="C26:G26"/>
    <mergeCell ref="H70:J70"/>
    <mergeCell ref="B14:B15"/>
    <mergeCell ref="C14:G15"/>
    <mergeCell ref="H14:H15"/>
    <mergeCell ref="I14:J14"/>
    <mergeCell ref="C16:G16"/>
    <mergeCell ref="C17:G17"/>
    <mergeCell ref="C18:G18"/>
    <mergeCell ref="C19:G19"/>
    <mergeCell ref="C20:G20"/>
  </mergeCells>
  <phoneticPr fontId="1" type="noConversion"/>
  <dataValidations count="2">
    <dataValidation type="whole" operator="greaterThanOrEqual" allowBlank="1" showInputMessage="1" showErrorMessage="1" errorTitle="Graška" error="Unose se vrijednosti u konvertibilnim markama, bez decimalnih mjesta. Nije dozvoljen unos negativnih brojeva." prompt="U ovo polje se ne unosi iznos._x000a_Polje se automatski računa u skladu sa formulom." sqref="I18:J18 I67:J67 I46:J46 I22:J22 I51:J51 I28:J29 I43:J44 I38:J38 I31:J31 I58:J63">
      <formula1>0</formula1>
    </dataValidation>
    <dataValidation type="whole" operator="greaterThanOrEqual" allowBlank="1" showInputMessage="1" showErrorMessage="1" errorTitle="Graška" error="Unose se vrijednosti u konvertibilnim markama, bez decimalnih mjesta. Nije dozvoljen unos negativnih brojeva." sqref="I64:J66 I19:J21 I17:J17 I23:J27 I30:J30 I32:J37 I39:J42 I45:J45 I47:J50 I52:J57">
      <formula1>0</formula1>
    </dataValidation>
  </dataValidations>
  <pageMargins left="0.19685039370078741" right="0.11811023622047245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3"/>
  <sheetViews>
    <sheetView workbookViewId="0">
      <selection activeCell="N73" sqref="N73"/>
    </sheetView>
  </sheetViews>
  <sheetFormatPr defaultRowHeight="12.75"/>
  <cols>
    <col min="1" max="1" width="1.7109375" customWidth="1"/>
    <col min="2" max="2" width="13.85546875" customWidth="1"/>
    <col min="3" max="3" width="42" customWidth="1"/>
    <col min="7" max="7" width="11.7109375" customWidth="1"/>
  </cols>
  <sheetData>
    <row r="1" spans="2:11">
      <c r="B1" s="212" t="s">
        <v>249</v>
      </c>
      <c r="H1" s="262" t="s">
        <v>213</v>
      </c>
      <c r="I1" s="361"/>
      <c r="J1" s="361"/>
      <c r="K1" s="361"/>
    </row>
    <row r="2" spans="2:11">
      <c r="B2" s="212" t="s">
        <v>248</v>
      </c>
      <c r="H2" s="263" t="s">
        <v>227</v>
      </c>
      <c r="I2" s="261"/>
      <c r="J2" s="261"/>
    </row>
    <row r="3" spans="2:11">
      <c r="B3" s="308" t="s">
        <v>210</v>
      </c>
      <c r="C3" s="308"/>
      <c r="D3" s="308"/>
      <c r="H3" s="246" t="s">
        <v>214</v>
      </c>
      <c r="I3" s="246"/>
      <c r="J3" s="246"/>
    </row>
    <row r="4" spans="2:11">
      <c r="B4" s="308"/>
      <c r="C4" s="308"/>
      <c r="D4" s="308"/>
      <c r="H4" s="246" t="s">
        <v>214</v>
      </c>
      <c r="I4" s="246"/>
      <c r="J4" s="246"/>
    </row>
    <row r="5" spans="2:11">
      <c r="B5" s="309" t="s">
        <v>243</v>
      </c>
      <c r="C5" s="309"/>
      <c r="D5" s="309"/>
      <c r="E5" s="309"/>
      <c r="H5" s="246" t="s">
        <v>214</v>
      </c>
      <c r="I5" s="246"/>
      <c r="J5" s="246"/>
    </row>
    <row r="6" spans="2:11" ht="13.5" thickBot="1">
      <c r="B6" s="212" t="s">
        <v>211</v>
      </c>
      <c r="C6" s="255" t="s">
        <v>236</v>
      </c>
      <c r="H6" s="244" t="s">
        <v>214</v>
      </c>
      <c r="I6" s="244"/>
      <c r="J6" s="244"/>
    </row>
    <row r="7" spans="2:11">
      <c r="B7" s="212" t="s">
        <v>212</v>
      </c>
      <c r="C7" s="256" t="s">
        <v>226</v>
      </c>
    </row>
    <row r="8" spans="2:11" ht="15.75">
      <c r="B8" s="348" t="s">
        <v>237</v>
      </c>
      <c r="C8" s="348"/>
      <c r="D8" s="348"/>
      <c r="E8" s="348"/>
      <c r="F8" s="348"/>
      <c r="G8" s="348"/>
      <c r="H8" s="348"/>
      <c r="I8" s="348"/>
      <c r="J8" s="348"/>
    </row>
    <row r="9" spans="2:11">
      <c r="B9" s="349" t="s">
        <v>238</v>
      </c>
      <c r="C9" s="349"/>
      <c r="D9" s="349"/>
      <c r="E9" s="349"/>
      <c r="F9" s="349"/>
      <c r="G9" s="349"/>
      <c r="H9" s="349"/>
      <c r="I9" s="349"/>
      <c r="J9" s="349"/>
    </row>
    <row r="10" spans="2:11">
      <c r="B10" s="349" t="s">
        <v>30</v>
      </c>
      <c r="C10" s="349"/>
      <c r="D10" s="349"/>
      <c r="E10" s="349"/>
      <c r="F10" s="349"/>
      <c r="G10" s="349"/>
      <c r="H10" s="349"/>
      <c r="I10" s="349"/>
      <c r="J10" s="349"/>
    </row>
    <row r="11" spans="2:11">
      <c r="H11" s="362" t="s">
        <v>231</v>
      </c>
      <c r="I11" s="343"/>
      <c r="J11" s="343"/>
    </row>
    <row r="12" spans="2:11">
      <c r="B12" s="324" t="s">
        <v>411</v>
      </c>
      <c r="C12" s="274" t="s">
        <v>412</v>
      </c>
      <c r="D12" s="274"/>
      <c r="E12" s="274"/>
      <c r="F12" s="274"/>
      <c r="G12" s="274"/>
      <c r="H12" s="272" t="s">
        <v>413</v>
      </c>
      <c r="I12" s="274" t="s">
        <v>623</v>
      </c>
      <c r="J12" s="328"/>
    </row>
    <row r="13" spans="2:11" ht="25.5">
      <c r="B13" s="338"/>
      <c r="C13" s="339"/>
      <c r="D13" s="339"/>
      <c r="E13" s="339"/>
      <c r="F13" s="339"/>
      <c r="G13" s="339"/>
      <c r="H13" s="340"/>
      <c r="I13" s="39" t="s">
        <v>624</v>
      </c>
      <c r="J13" s="40" t="s">
        <v>625</v>
      </c>
    </row>
    <row r="14" spans="2:11">
      <c r="B14" s="21">
        <v>1</v>
      </c>
      <c r="C14" s="341">
        <v>2</v>
      </c>
      <c r="D14" s="341"/>
      <c r="E14" s="341"/>
      <c r="F14" s="341"/>
      <c r="G14" s="341"/>
      <c r="H14" s="22">
        <v>3</v>
      </c>
      <c r="I14" s="41">
        <v>4</v>
      </c>
      <c r="J14" s="42">
        <v>5</v>
      </c>
    </row>
    <row r="15" spans="2:11">
      <c r="B15" s="43">
        <v>10</v>
      </c>
      <c r="C15" s="354" t="s">
        <v>718</v>
      </c>
      <c r="D15" s="354"/>
      <c r="E15" s="354"/>
      <c r="F15" s="354"/>
      <c r="G15" s="354"/>
      <c r="H15" s="44">
        <v>601</v>
      </c>
      <c r="I15" s="45"/>
      <c r="J15" s="46"/>
    </row>
    <row r="16" spans="2:11">
      <c r="B16" s="47" t="s">
        <v>719</v>
      </c>
      <c r="C16" s="353" t="s">
        <v>720</v>
      </c>
      <c r="D16" s="353"/>
      <c r="E16" s="353"/>
      <c r="F16" s="353"/>
      <c r="G16" s="353"/>
      <c r="H16" s="6">
        <v>602</v>
      </c>
      <c r="I16" s="7"/>
      <c r="J16" s="8"/>
    </row>
    <row r="17" spans="2:10">
      <c r="B17" s="48" t="s">
        <v>721</v>
      </c>
      <c r="C17" s="352" t="s">
        <v>722</v>
      </c>
      <c r="D17" s="352"/>
      <c r="E17" s="352"/>
      <c r="F17" s="352"/>
      <c r="G17" s="352"/>
      <c r="H17" s="49">
        <v>603</v>
      </c>
      <c r="I17" s="9"/>
      <c r="J17" s="10"/>
    </row>
    <row r="18" spans="2:10">
      <c r="B18" s="47" t="s">
        <v>723</v>
      </c>
      <c r="C18" s="353" t="s">
        <v>724</v>
      </c>
      <c r="D18" s="353"/>
      <c r="E18" s="353"/>
      <c r="F18" s="353"/>
      <c r="G18" s="353"/>
      <c r="H18" s="6">
        <v>604</v>
      </c>
      <c r="I18" s="7"/>
      <c r="J18" s="8"/>
    </row>
    <row r="19" spans="2:10">
      <c r="B19" s="48" t="s">
        <v>725</v>
      </c>
      <c r="C19" s="352" t="s">
        <v>726</v>
      </c>
      <c r="D19" s="352"/>
      <c r="E19" s="352"/>
      <c r="F19" s="352"/>
      <c r="G19" s="352"/>
      <c r="H19" s="49">
        <v>605</v>
      </c>
      <c r="I19" s="9">
        <v>85213</v>
      </c>
      <c r="J19" s="10">
        <v>50351</v>
      </c>
    </row>
    <row r="20" spans="2:10">
      <c r="B20" s="47" t="s">
        <v>727</v>
      </c>
      <c r="C20" s="353" t="s">
        <v>728</v>
      </c>
      <c r="D20" s="353"/>
      <c r="E20" s="353"/>
      <c r="F20" s="353"/>
      <c r="G20" s="353"/>
      <c r="H20" s="6">
        <v>606</v>
      </c>
      <c r="I20" s="7"/>
      <c r="J20" s="8"/>
    </row>
    <row r="21" spans="2:10">
      <c r="B21" s="48" t="s">
        <v>729</v>
      </c>
      <c r="C21" s="352" t="s">
        <v>730</v>
      </c>
      <c r="D21" s="352"/>
      <c r="E21" s="352"/>
      <c r="F21" s="352"/>
      <c r="G21" s="352"/>
      <c r="H21" s="49">
        <v>607</v>
      </c>
      <c r="I21" s="9"/>
      <c r="J21" s="10"/>
    </row>
    <row r="22" spans="2:10">
      <c r="B22" s="47" t="s">
        <v>731</v>
      </c>
      <c r="C22" s="353" t="s">
        <v>732</v>
      </c>
      <c r="D22" s="353"/>
      <c r="E22" s="353"/>
      <c r="F22" s="353"/>
      <c r="G22" s="353"/>
      <c r="H22" s="6">
        <v>608</v>
      </c>
      <c r="I22" s="7"/>
      <c r="J22" s="8"/>
    </row>
    <row r="23" spans="2:10">
      <c r="B23" s="48" t="s">
        <v>733</v>
      </c>
      <c r="C23" s="352" t="s">
        <v>734</v>
      </c>
      <c r="D23" s="352"/>
      <c r="E23" s="352"/>
      <c r="F23" s="352"/>
      <c r="G23" s="352"/>
      <c r="H23" s="49">
        <v>609</v>
      </c>
      <c r="I23" s="9"/>
      <c r="J23" s="10"/>
    </row>
    <row r="24" spans="2:10">
      <c r="B24" s="47" t="s">
        <v>735</v>
      </c>
      <c r="C24" s="353" t="s">
        <v>736</v>
      </c>
      <c r="D24" s="353"/>
      <c r="E24" s="353"/>
      <c r="F24" s="353"/>
      <c r="G24" s="353"/>
      <c r="H24" s="6">
        <v>610</v>
      </c>
      <c r="I24" s="7"/>
      <c r="J24" s="8"/>
    </row>
    <row r="25" spans="2:10">
      <c r="B25" s="48" t="s">
        <v>737</v>
      </c>
      <c r="C25" s="352" t="s">
        <v>738</v>
      </c>
      <c r="D25" s="352"/>
      <c r="E25" s="352"/>
      <c r="F25" s="352"/>
      <c r="G25" s="352"/>
      <c r="H25" s="49">
        <v>611</v>
      </c>
      <c r="I25" s="9"/>
      <c r="J25" s="10"/>
    </row>
    <row r="26" spans="2:10">
      <c r="B26" s="47" t="s">
        <v>739</v>
      </c>
      <c r="C26" s="353" t="s">
        <v>740</v>
      </c>
      <c r="D26" s="353"/>
      <c r="E26" s="353"/>
      <c r="F26" s="353"/>
      <c r="G26" s="353"/>
      <c r="H26" s="6">
        <v>612</v>
      </c>
      <c r="I26" s="7"/>
      <c r="J26" s="8"/>
    </row>
    <row r="27" spans="2:10">
      <c r="B27" s="48" t="s">
        <v>741</v>
      </c>
      <c r="C27" s="352" t="s">
        <v>742</v>
      </c>
      <c r="D27" s="352"/>
      <c r="E27" s="352"/>
      <c r="F27" s="352"/>
      <c r="G27" s="352"/>
      <c r="H27" s="49">
        <v>613</v>
      </c>
      <c r="I27" s="9"/>
      <c r="J27" s="10"/>
    </row>
    <row r="28" spans="2:10">
      <c r="B28" s="47" t="s">
        <v>743</v>
      </c>
      <c r="C28" s="353" t="s">
        <v>744</v>
      </c>
      <c r="D28" s="353"/>
      <c r="E28" s="353"/>
      <c r="F28" s="353"/>
      <c r="G28" s="353"/>
      <c r="H28" s="6">
        <v>614</v>
      </c>
      <c r="I28" s="266">
        <v>491344</v>
      </c>
      <c r="J28" s="8">
        <v>291821</v>
      </c>
    </row>
    <row r="29" spans="2:10">
      <c r="B29" s="48" t="s">
        <v>745</v>
      </c>
      <c r="C29" s="352" t="s">
        <v>746</v>
      </c>
      <c r="D29" s="352"/>
      <c r="E29" s="352"/>
      <c r="F29" s="352"/>
      <c r="G29" s="352"/>
      <c r="H29" s="49">
        <v>615</v>
      </c>
      <c r="I29" s="9"/>
      <c r="J29" s="10"/>
    </row>
    <row r="30" spans="2:10">
      <c r="B30" s="47" t="s">
        <v>747</v>
      </c>
      <c r="C30" s="353" t="s">
        <v>748</v>
      </c>
      <c r="D30" s="353"/>
      <c r="E30" s="353"/>
      <c r="F30" s="353"/>
      <c r="G30" s="353"/>
      <c r="H30" s="6">
        <v>616</v>
      </c>
      <c r="I30" s="7"/>
      <c r="J30" s="8"/>
    </row>
    <row r="31" spans="2:10">
      <c r="B31" s="50">
        <v>65</v>
      </c>
      <c r="C31" s="355" t="s">
        <v>749</v>
      </c>
      <c r="D31" s="355"/>
      <c r="E31" s="355"/>
      <c r="F31" s="355"/>
      <c r="G31" s="355"/>
      <c r="H31" s="51">
        <v>617</v>
      </c>
      <c r="I31" s="11">
        <f>I32+I35+I36+I37+I38+I39+I40</f>
        <v>24785</v>
      </c>
      <c r="J31" s="11">
        <f>J32+J35+J36+J37+J38+J39+J40</f>
        <v>18984</v>
      </c>
    </row>
    <row r="32" spans="2:10">
      <c r="B32" s="47">
        <v>650</v>
      </c>
      <c r="C32" s="353" t="s">
        <v>750</v>
      </c>
      <c r="D32" s="353"/>
      <c r="E32" s="353"/>
      <c r="F32" s="353"/>
      <c r="G32" s="353"/>
      <c r="H32" s="6">
        <v>618</v>
      </c>
      <c r="I32" s="7"/>
      <c r="J32" s="8"/>
    </row>
    <row r="33" spans="2:10">
      <c r="B33" s="48" t="s">
        <v>751</v>
      </c>
      <c r="C33" s="352" t="s">
        <v>752</v>
      </c>
      <c r="D33" s="352"/>
      <c r="E33" s="352"/>
      <c r="F33" s="352"/>
      <c r="G33" s="352"/>
      <c r="H33" s="49">
        <v>619</v>
      </c>
      <c r="I33" s="9"/>
      <c r="J33" s="10"/>
    </row>
    <row r="34" spans="2:10">
      <c r="B34" s="47" t="s">
        <v>751</v>
      </c>
      <c r="C34" s="353" t="s">
        <v>753</v>
      </c>
      <c r="D34" s="353"/>
      <c r="E34" s="353"/>
      <c r="F34" s="353"/>
      <c r="G34" s="353"/>
      <c r="H34" s="6">
        <v>620</v>
      </c>
      <c r="I34" s="7"/>
      <c r="J34" s="8"/>
    </row>
    <row r="35" spans="2:10">
      <c r="B35" s="48">
        <v>651</v>
      </c>
      <c r="C35" s="352" t="s">
        <v>754</v>
      </c>
      <c r="D35" s="352"/>
      <c r="E35" s="352"/>
      <c r="F35" s="352"/>
      <c r="G35" s="352"/>
      <c r="H35" s="49">
        <v>621</v>
      </c>
      <c r="I35" s="9"/>
      <c r="J35" s="10"/>
    </row>
    <row r="36" spans="2:10">
      <c r="B36" s="47">
        <v>652</v>
      </c>
      <c r="C36" s="353" t="s">
        <v>755</v>
      </c>
      <c r="D36" s="353"/>
      <c r="E36" s="353"/>
      <c r="F36" s="353"/>
      <c r="G36" s="353"/>
      <c r="H36" s="6">
        <v>622</v>
      </c>
      <c r="I36" s="7"/>
      <c r="J36" s="8"/>
    </row>
    <row r="37" spans="2:10">
      <c r="B37" s="48">
        <v>653</v>
      </c>
      <c r="C37" s="352" t="s">
        <v>756</v>
      </c>
      <c r="D37" s="352"/>
      <c r="E37" s="352"/>
      <c r="F37" s="352"/>
      <c r="G37" s="352"/>
      <c r="H37" s="49">
        <v>623</v>
      </c>
      <c r="I37" s="9"/>
      <c r="J37" s="10"/>
    </row>
    <row r="38" spans="2:10">
      <c r="B38" s="47">
        <v>654</v>
      </c>
      <c r="C38" s="353" t="s">
        <v>757</v>
      </c>
      <c r="D38" s="353"/>
      <c r="E38" s="353"/>
      <c r="F38" s="353"/>
      <c r="G38" s="353"/>
      <c r="H38" s="6">
        <v>624</v>
      </c>
      <c r="I38" s="7"/>
      <c r="J38" s="8"/>
    </row>
    <row r="39" spans="2:10">
      <c r="B39" s="48">
        <v>655</v>
      </c>
      <c r="C39" s="352" t="s">
        <v>758</v>
      </c>
      <c r="D39" s="352"/>
      <c r="E39" s="352"/>
      <c r="F39" s="352"/>
      <c r="G39" s="352"/>
      <c r="H39" s="49">
        <v>625</v>
      </c>
      <c r="I39" s="9">
        <v>23923</v>
      </c>
      <c r="J39" s="10">
        <v>18984</v>
      </c>
    </row>
    <row r="40" spans="2:10">
      <c r="B40" s="47">
        <v>659</v>
      </c>
      <c r="C40" s="353" t="s">
        <v>759</v>
      </c>
      <c r="D40" s="353"/>
      <c r="E40" s="353"/>
      <c r="F40" s="353"/>
      <c r="G40" s="353"/>
      <c r="H40" s="6">
        <v>626</v>
      </c>
      <c r="I40" s="7">
        <v>862</v>
      </c>
      <c r="J40" s="8"/>
    </row>
    <row r="41" spans="2:10">
      <c r="B41" s="50" t="s">
        <v>760</v>
      </c>
      <c r="C41" s="355" t="s">
        <v>761</v>
      </c>
      <c r="D41" s="355"/>
      <c r="E41" s="355"/>
      <c r="F41" s="355"/>
      <c r="G41" s="355"/>
      <c r="H41" s="51">
        <v>627</v>
      </c>
      <c r="I41" s="16">
        <v>625453</v>
      </c>
      <c r="J41" s="17">
        <v>550659</v>
      </c>
    </row>
    <row r="42" spans="2:10">
      <c r="B42" s="47" t="s">
        <v>762</v>
      </c>
      <c r="C42" s="353" t="s">
        <v>763</v>
      </c>
      <c r="D42" s="353"/>
      <c r="E42" s="353"/>
      <c r="F42" s="353"/>
      <c r="G42" s="353"/>
      <c r="H42" s="6">
        <v>628</v>
      </c>
      <c r="I42" s="7">
        <v>593846</v>
      </c>
      <c r="J42" s="8">
        <v>625453</v>
      </c>
    </row>
    <row r="43" spans="2:10">
      <c r="B43" s="48" t="s">
        <v>764</v>
      </c>
      <c r="C43" s="352" t="s">
        <v>0</v>
      </c>
      <c r="D43" s="352"/>
      <c r="E43" s="352"/>
      <c r="F43" s="352"/>
      <c r="G43" s="352"/>
      <c r="H43" s="49">
        <v>629</v>
      </c>
      <c r="I43" s="9"/>
      <c r="J43" s="10"/>
    </row>
    <row r="44" spans="2:10">
      <c r="B44" s="47">
        <v>678</v>
      </c>
      <c r="C44" s="353" t="s">
        <v>1</v>
      </c>
      <c r="D44" s="353"/>
      <c r="E44" s="353"/>
      <c r="F44" s="353"/>
      <c r="G44" s="353"/>
      <c r="H44" s="6">
        <v>630</v>
      </c>
      <c r="I44" s="7"/>
      <c r="J44" s="8"/>
    </row>
    <row r="45" spans="2:10">
      <c r="B45" s="50">
        <v>51</v>
      </c>
      <c r="C45" s="355" t="s">
        <v>2</v>
      </c>
      <c r="D45" s="355"/>
      <c r="E45" s="355"/>
      <c r="F45" s="355"/>
      <c r="G45" s="355"/>
      <c r="H45" s="51">
        <v>631</v>
      </c>
      <c r="I45" s="16">
        <v>9770</v>
      </c>
      <c r="J45" s="17">
        <v>7637</v>
      </c>
    </row>
    <row r="46" spans="2:10">
      <c r="B46" s="47">
        <v>513</v>
      </c>
      <c r="C46" s="353" t="s">
        <v>3</v>
      </c>
      <c r="D46" s="353"/>
      <c r="E46" s="353"/>
      <c r="F46" s="353"/>
      <c r="G46" s="353"/>
      <c r="H46" s="6">
        <v>632</v>
      </c>
      <c r="I46" s="7">
        <v>5165</v>
      </c>
      <c r="J46" s="8">
        <v>4535</v>
      </c>
    </row>
    <row r="47" spans="2:10">
      <c r="B47" s="50">
        <v>52</v>
      </c>
      <c r="C47" s="355" t="s">
        <v>4</v>
      </c>
      <c r="D47" s="355"/>
      <c r="E47" s="355"/>
      <c r="F47" s="355"/>
      <c r="G47" s="355"/>
      <c r="H47" s="51">
        <v>633</v>
      </c>
      <c r="I47" s="16">
        <v>217603</v>
      </c>
      <c r="J47" s="17">
        <v>200138</v>
      </c>
    </row>
    <row r="48" spans="2:10">
      <c r="B48" s="47">
        <v>525</v>
      </c>
      <c r="C48" s="353" t="s">
        <v>5</v>
      </c>
      <c r="D48" s="353"/>
      <c r="E48" s="353"/>
      <c r="F48" s="353"/>
      <c r="G48" s="353"/>
      <c r="H48" s="6">
        <v>634</v>
      </c>
      <c r="I48" s="7"/>
      <c r="J48" s="8"/>
    </row>
    <row r="49" spans="2:10">
      <c r="B49" s="48" t="s">
        <v>6</v>
      </c>
      <c r="C49" s="352" t="s">
        <v>7</v>
      </c>
      <c r="D49" s="352"/>
      <c r="E49" s="352"/>
      <c r="F49" s="352"/>
      <c r="G49" s="352"/>
      <c r="H49" s="49">
        <v>635</v>
      </c>
      <c r="I49" s="9"/>
      <c r="J49" s="10"/>
    </row>
    <row r="50" spans="2:10">
      <c r="B50" s="52">
        <v>53</v>
      </c>
      <c r="C50" s="356" t="s">
        <v>8</v>
      </c>
      <c r="D50" s="356"/>
      <c r="E50" s="356"/>
      <c r="F50" s="356"/>
      <c r="G50" s="356"/>
      <c r="H50" s="2">
        <v>636</v>
      </c>
      <c r="I50" s="3">
        <f>I51+I52+I53+I54+I55+I56+I57+I58</f>
        <v>26112</v>
      </c>
      <c r="J50" s="3">
        <f>J51+J52+J53+J54+J55+J56+J57+J58</f>
        <v>27286</v>
      </c>
    </row>
    <row r="51" spans="2:10">
      <c r="B51" s="48">
        <v>530</v>
      </c>
      <c r="C51" s="352" t="s">
        <v>9</v>
      </c>
      <c r="D51" s="352"/>
      <c r="E51" s="352"/>
      <c r="F51" s="352"/>
      <c r="G51" s="352"/>
      <c r="H51" s="49">
        <v>637</v>
      </c>
      <c r="I51" s="9"/>
      <c r="J51" s="10"/>
    </row>
    <row r="52" spans="2:10">
      <c r="B52" s="47">
        <v>531</v>
      </c>
      <c r="C52" s="353" t="s">
        <v>10</v>
      </c>
      <c r="D52" s="353"/>
      <c r="E52" s="353"/>
      <c r="F52" s="353"/>
      <c r="G52" s="353"/>
      <c r="H52" s="6">
        <v>638</v>
      </c>
      <c r="I52" s="7">
        <v>4532</v>
      </c>
      <c r="J52" s="8">
        <v>4001</v>
      </c>
    </row>
    <row r="53" spans="2:10">
      <c r="B53" s="48" t="s">
        <v>11</v>
      </c>
      <c r="C53" s="352" t="s">
        <v>12</v>
      </c>
      <c r="D53" s="352"/>
      <c r="E53" s="352"/>
      <c r="F53" s="352"/>
      <c r="G53" s="352"/>
      <c r="H53" s="49">
        <v>639</v>
      </c>
      <c r="I53" s="9">
        <v>2708</v>
      </c>
      <c r="J53" s="10">
        <v>2173</v>
      </c>
    </row>
    <row r="54" spans="2:10">
      <c r="B54" s="47" t="s">
        <v>11</v>
      </c>
      <c r="C54" s="353" t="s">
        <v>13</v>
      </c>
      <c r="D54" s="353"/>
      <c r="E54" s="353"/>
      <c r="F54" s="353"/>
      <c r="G54" s="353"/>
      <c r="H54" s="6">
        <v>640</v>
      </c>
      <c r="I54" s="7"/>
      <c r="J54" s="8"/>
    </row>
    <row r="55" spans="2:10">
      <c r="B55" s="48">
        <v>533</v>
      </c>
      <c r="C55" s="352" t="s">
        <v>14</v>
      </c>
      <c r="D55" s="352"/>
      <c r="E55" s="352"/>
      <c r="F55" s="352"/>
      <c r="G55" s="352"/>
      <c r="H55" s="49">
        <v>641</v>
      </c>
      <c r="I55" s="9">
        <v>8605</v>
      </c>
      <c r="J55" s="10">
        <v>8524</v>
      </c>
    </row>
    <row r="56" spans="2:10">
      <c r="B56" s="47" t="s">
        <v>15</v>
      </c>
      <c r="C56" s="353" t="s">
        <v>16</v>
      </c>
      <c r="D56" s="353"/>
      <c r="E56" s="353"/>
      <c r="F56" s="353"/>
      <c r="G56" s="353"/>
      <c r="H56" s="6">
        <v>642</v>
      </c>
      <c r="I56" s="7">
        <v>336</v>
      </c>
      <c r="J56" s="8">
        <v>349</v>
      </c>
    </row>
    <row r="57" spans="2:10">
      <c r="B57" s="48" t="s">
        <v>17</v>
      </c>
      <c r="C57" s="352" t="s">
        <v>18</v>
      </c>
      <c r="D57" s="352"/>
      <c r="E57" s="352"/>
      <c r="F57" s="352"/>
      <c r="G57" s="352"/>
      <c r="H57" s="49">
        <v>643</v>
      </c>
      <c r="I57" s="9"/>
      <c r="J57" s="10"/>
    </row>
    <row r="58" spans="2:10">
      <c r="B58" s="47">
        <v>539</v>
      </c>
      <c r="C58" s="353" t="s">
        <v>19</v>
      </c>
      <c r="D58" s="353"/>
      <c r="E58" s="353"/>
      <c r="F58" s="353"/>
      <c r="G58" s="353"/>
      <c r="H58" s="6">
        <v>644</v>
      </c>
      <c r="I58" s="7">
        <v>9931</v>
      </c>
      <c r="J58" s="8">
        <v>12239</v>
      </c>
    </row>
    <row r="59" spans="2:10">
      <c r="B59" s="48" t="s">
        <v>20</v>
      </c>
      <c r="C59" s="352" t="s">
        <v>21</v>
      </c>
      <c r="D59" s="352"/>
      <c r="E59" s="352"/>
      <c r="F59" s="352"/>
      <c r="G59" s="352"/>
      <c r="H59" s="49">
        <v>645</v>
      </c>
      <c r="I59" s="9">
        <v>9819</v>
      </c>
      <c r="J59" s="10">
        <v>9819</v>
      </c>
    </row>
    <row r="60" spans="2:10">
      <c r="B60" s="52">
        <v>55</v>
      </c>
      <c r="C60" s="356" t="s">
        <v>22</v>
      </c>
      <c r="D60" s="356"/>
      <c r="E60" s="356"/>
      <c r="F60" s="356"/>
      <c r="G60" s="356"/>
      <c r="H60" s="2">
        <v>646</v>
      </c>
      <c r="I60" s="3">
        <f>I61+I63+I64+I65+I66+I67+I68+I69</f>
        <v>40429</v>
      </c>
      <c r="J60" s="3">
        <f>J61+J63+J64+J65+J66+J67+J68+J69</f>
        <v>56166</v>
      </c>
    </row>
    <row r="61" spans="2:10">
      <c r="B61" s="48">
        <v>550</v>
      </c>
      <c r="C61" s="352" t="s">
        <v>23</v>
      </c>
      <c r="D61" s="352"/>
      <c r="E61" s="352"/>
      <c r="F61" s="352"/>
      <c r="G61" s="352"/>
      <c r="H61" s="49">
        <v>647</v>
      </c>
      <c r="I61" s="9">
        <v>17467</v>
      </c>
      <c r="J61" s="10">
        <v>35169</v>
      </c>
    </row>
    <row r="62" spans="2:10">
      <c r="B62" s="47" t="s">
        <v>24</v>
      </c>
      <c r="C62" s="353" t="s">
        <v>21</v>
      </c>
      <c r="D62" s="353"/>
      <c r="E62" s="353"/>
      <c r="F62" s="353"/>
      <c r="G62" s="353"/>
      <c r="H62" s="6">
        <v>648</v>
      </c>
      <c r="I62" s="7"/>
      <c r="J62" s="8"/>
    </row>
    <row r="63" spans="2:10">
      <c r="B63" s="48">
        <v>551</v>
      </c>
      <c r="C63" s="352" t="s">
        <v>25</v>
      </c>
      <c r="D63" s="352"/>
      <c r="E63" s="352"/>
      <c r="F63" s="352"/>
      <c r="G63" s="352"/>
      <c r="H63" s="49">
        <v>649</v>
      </c>
      <c r="I63" s="9">
        <v>490</v>
      </c>
      <c r="J63" s="10">
        <v>496</v>
      </c>
    </row>
    <row r="64" spans="2:10">
      <c r="B64" s="47">
        <v>552</v>
      </c>
      <c r="C64" s="353" t="s">
        <v>26</v>
      </c>
      <c r="D64" s="353"/>
      <c r="E64" s="353"/>
      <c r="F64" s="353"/>
      <c r="G64" s="353"/>
      <c r="H64" s="6">
        <v>650</v>
      </c>
      <c r="I64" s="7"/>
      <c r="J64" s="8">
        <v>229</v>
      </c>
    </row>
    <row r="65" spans="2:10">
      <c r="B65" s="48">
        <v>553</v>
      </c>
      <c r="C65" s="352" t="s">
        <v>27</v>
      </c>
      <c r="D65" s="352"/>
      <c r="E65" s="352"/>
      <c r="F65" s="352"/>
      <c r="G65" s="352"/>
      <c r="H65" s="49">
        <v>651</v>
      </c>
      <c r="I65" s="9">
        <v>1212</v>
      </c>
      <c r="J65" s="10">
        <v>922</v>
      </c>
    </row>
    <row r="66" spans="2:10">
      <c r="B66" s="47">
        <v>554</v>
      </c>
      <c r="C66" s="353" t="s">
        <v>28</v>
      </c>
      <c r="D66" s="353"/>
      <c r="E66" s="353"/>
      <c r="F66" s="353"/>
      <c r="G66" s="353"/>
      <c r="H66" s="6">
        <v>652</v>
      </c>
      <c r="I66" s="7">
        <v>224</v>
      </c>
      <c r="J66" s="8">
        <v>224</v>
      </c>
    </row>
    <row r="67" spans="2:10">
      <c r="B67" s="48" t="s">
        <v>29</v>
      </c>
      <c r="C67" s="352" t="s">
        <v>40</v>
      </c>
      <c r="D67" s="352"/>
      <c r="E67" s="352"/>
      <c r="F67" s="352"/>
      <c r="G67" s="352"/>
      <c r="H67" s="49">
        <v>653</v>
      </c>
      <c r="I67" s="9"/>
      <c r="J67" s="10"/>
    </row>
    <row r="68" spans="2:10">
      <c r="B68" s="47" t="s">
        <v>29</v>
      </c>
      <c r="C68" s="353" t="s">
        <v>41</v>
      </c>
      <c r="D68" s="353"/>
      <c r="E68" s="353"/>
      <c r="F68" s="353"/>
      <c r="G68" s="353"/>
      <c r="H68" s="6">
        <v>654</v>
      </c>
      <c r="I68" s="7">
        <v>5931</v>
      </c>
      <c r="J68" s="8">
        <v>5931</v>
      </c>
    </row>
    <row r="69" spans="2:10">
      <c r="B69" s="48">
        <v>559</v>
      </c>
      <c r="C69" s="352" t="s">
        <v>42</v>
      </c>
      <c r="D69" s="352"/>
      <c r="E69" s="352"/>
      <c r="F69" s="352"/>
      <c r="G69" s="352"/>
      <c r="H69" s="49">
        <v>655</v>
      </c>
      <c r="I69" s="9">
        <v>15105</v>
      </c>
      <c r="J69" s="10">
        <v>13195</v>
      </c>
    </row>
    <row r="70" spans="2:10">
      <c r="B70" s="52">
        <v>0</v>
      </c>
      <c r="C70" s="356" t="s">
        <v>43</v>
      </c>
      <c r="D70" s="356"/>
      <c r="E70" s="356"/>
      <c r="F70" s="356"/>
      <c r="G70" s="356"/>
      <c r="H70" s="2">
        <v>0</v>
      </c>
      <c r="I70" s="14"/>
      <c r="J70" s="15"/>
    </row>
    <row r="71" spans="2:10">
      <c r="B71" s="48" t="s">
        <v>44</v>
      </c>
      <c r="C71" s="352" t="s">
        <v>45</v>
      </c>
      <c r="D71" s="352"/>
      <c r="E71" s="352"/>
      <c r="F71" s="352"/>
      <c r="G71" s="352"/>
      <c r="H71" s="49">
        <v>656</v>
      </c>
      <c r="I71" s="9"/>
      <c r="J71" s="10"/>
    </row>
    <row r="72" spans="2:10">
      <c r="B72" s="47" t="s">
        <v>46</v>
      </c>
      <c r="C72" s="353" t="s">
        <v>47</v>
      </c>
      <c r="D72" s="353"/>
      <c r="E72" s="353"/>
      <c r="F72" s="353"/>
      <c r="G72" s="353"/>
      <c r="H72" s="6">
        <v>657</v>
      </c>
      <c r="I72" s="7"/>
      <c r="J72" s="8"/>
    </row>
    <row r="73" spans="2:10">
      <c r="B73" s="48">
        <v>479</v>
      </c>
      <c r="C73" s="352" t="s">
        <v>48</v>
      </c>
      <c r="D73" s="352"/>
      <c r="E73" s="352"/>
      <c r="F73" s="352"/>
      <c r="G73" s="352"/>
      <c r="H73" s="49">
        <v>658</v>
      </c>
      <c r="I73" s="9"/>
      <c r="J73" s="10"/>
    </row>
    <row r="74" spans="2:10">
      <c r="B74" s="47">
        <v>279</v>
      </c>
      <c r="C74" s="353" t="s">
        <v>49</v>
      </c>
      <c r="D74" s="353"/>
      <c r="E74" s="353"/>
      <c r="F74" s="353"/>
      <c r="G74" s="353"/>
      <c r="H74" s="6">
        <v>659</v>
      </c>
      <c r="I74" s="7"/>
      <c r="J74" s="8"/>
    </row>
    <row r="75" spans="2:10">
      <c r="B75" s="48">
        <v>271</v>
      </c>
      <c r="C75" s="352" t="s">
        <v>50</v>
      </c>
      <c r="D75" s="352"/>
      <c r="E75" s="352"/>
      <c r="F75" s="352"/>
      <c r="G75" s="352"/>
      <c r="H75" s="49">
        <v>660</v>
      </c>
      <c r="I75" s="9"/>
      <c r="J75" s="10"/>
    </row>
    <row r="76" spans="2:10">
      <c r="B76" s="47">
        <v>484</v>
      </c>
      <c r="C76" s="353" t="s">
        <v>51</v>
      </c>
      <c r="D76" s="353"/>
      <c r="E76" s="353"/>
      <c r="F76" s="353"/>
      <c r="G76" s="353"/>
      <c r="H76" s="6">
        <v>661</v>
      </c>
      <c r="I76" s="7"/>
      <c r="J76" s="8"/>
    </row>
    <row r="77" spans="2:10">
      <c r="B77" s="48">
        <v>480</v>
      </c>
      <c r="C77" s="357" t="s">
        <v>52</v>
      </c>
      <c r="D77" s="358"/>
      <c r="E77" s="358"/>
      <c r="F77" s="358"/>
      <c r="G77" s="359"/>
      <c r="H77" s="49">
        <v>662</v>
      </c>
      <c r="I77" s="9"/>
      <c r="J77" s="10"/>
    </row>
    <row r="78" spans="2:10">
      <c r="B78" s="47">
        <v>0</v>
      </c>
      <c r="C78" s="353" t="s">
        <v>53</v>
      </c>
      <c r="D78" s="353"/>
      <c r="E78" s="353"/>
      <c r="F78" s="353"/>
      <c r="G78" s="353"/>
      <c r="H78" s="6">
        <v>663</v>
      </c>
      <c r="I78" s="7"/>
      <c r="J78" s="8"/>
    </row>
    <row r="79" spans="2:10">
      <c r="B79" s="48">
        <v>0</v>
      </c>
      <c r="C79" s="357" t="s">
        <v>54</v>
      </c>
      <c r="D79" s="358"/>
      <c r="E79" s="358"/>
      <c r="F79" s="358"/>
      <c r="G79" s="359"/>
      <c r="H79" s="49">
        <v>664</v>
      </c>
      <c r="I79" s="9"/>
      <c r="J79" s="10"/>
    </row>
    <row r="80" spans="2:10">
      <c r="B80" s="53">
        <v>0</v>
      </c>
      <c r="C80" s="360" t="s">
        <v>55</v>
      </c>
      <c r="D80" s="360"/>
      <c r="E80" s="360"/>
      <c r="F80" s="360"/>
      <c r="G80" s="360"/>
      <c r="H80" s="18">
        <v>665</v>
      </c>
      <c r="I80" s="54">
        <v>12936</v>
      </c>
      <c r="J80" s="55">
        <v>10288</v>
      </c>
    </row>
    <row r="82" spans="2:10" ht="13.5" thickBot="1">
      <c r="B82" s="241" t="s">
        <v>215</v>
      </c>
      <c r="C82" s="223" t="s">
        <v>232</v>
      </c>
      <c r="F82" s="351" t="s">
        <v>223</v>
      </c>
      <c r="G82" s="344"/>
      <c r="H82" s="315"/>
      <c r="I82" s="316"/>
      <c r="J82" s="316"/>
    </row>
    <row r="83" spans="2:10" ht="13.5" thickBot="1">
      <c r="B83" s="241" t="s">
        <v>246</v>
      </c>
      <c r="C83" s="223" t="s">
        <v>33</v>
      </c>
      <c r="D83" s="223" t="s">
        <v>233</v>
      </c>
      <c r="E83" s="243" t="s">
        <v>224</v>
      </c>
      <c r="F83" s="245"/>
      <c r="G83" s="245"/>
      <c r="H83" s="317" t="s">
        <v>244</v>
      </c>
      <c r="I83" s="317"/>
      <c r="J83" s="317"/>
    </row>
  </sheetData>
  <mergeCells count="81">
    <mergeCell ref="C76:G76"/>
    <mergeCell ref="C72:G72"/>
    <mergeCell ref="C73:G73"/>
    <mergeCell ref="C74:G74"/>
    <mergeCell ref="H82:J82"/>
    <mergeCell ref="I1:K1"/>
    <mergeCell ref="B8:J8"/>
    <mergeCell ref="B9:J9"/>
    <mergeCell ref="B10:J10"/>
    <mergeCell ref="H11:J11"/>
    <mergeCell ref="B3:D4"/>
    <mergeCell ref="B5:E5"/>
    <mergeCell ref="F82:G82"/>
    <mergeCell ref="C77:G77"/>
    <mergeCell ref="C78:G78"/>
    <mergeCell ref="C79:G79"/>
    <mergeCell ref="C80:G80"/>
    <mergeCell ref="C63:G63"/>
    <mergeCell ref="C75:G75"/>
    <mergeCell ref="C64:G64"/>
    <mergeCell ref="C65:G65"/>
    <mergeCell ref="C66:G66"/>
    <mergeCell ref="C67:G67"/>
    <mergeCell ref="C68:G68"/>
    <mergeCell ref="C69:G69"/>
    <mergeCell ref="C70:G70"/>
    <mergeCell ref="C71:G71"/>
    <mergeCell ref="C57:G57"/>
    <mergeCell ref="C58:G58"/>
    <mergeCell ref="C61:G61"/>
    <mergeCell ref="C62:G62"/>
    <mergeCell ref="C59:G59"/>
    <mergeCell ref="C60:G60"/>
    <mergeCell ref="C55:G55"/>
    <mergeCell ref="C56:G56"/>
    <mergeCell ref="C49:G49"/>
    <mergeCell ref="C50:G50"/>
    <mergeCell ref="C51:G51"/>
    <mergeCell ref="C52:G52"/>
    <mergeCell ref="C43:G43"/>
    <mergeCell ref="C44:G44"/>
    <mergeCell ref="C45:G45"/>
    <mergeCell ref="C46:G46"/>
    <mergeCell ref="C53:G53"/>
    <mergeCell ref="C54:G54"/>
    <mergeCell ref="C33:G33"/>
    <mergeCell ref="C34:G34"/>
    <mergeCell ref="C47:G47"/>
    <mergeCell ref="C48:G48"/>
    <mergeCell ref="C37:G37"/>
    <mergeCell ref="C38:G38"/>
    <mergeCell ref="C39:G39"/>
    <mergeCell ref="C40:G40"/>
    <mergeCell ref="C41:G41"/>
    <mergeCell ref="C42:G42"/>
    <mergeCell ref="C35:G35"/>
    <mergeCell ref="C36:G36"/>
    <mergeCell ref="C25:G25"/>
    <mergeCell ref="C26:G26"/>
    <mergeCell ref="C27:G27"/>
    <mergeCell ref="C28:G28"/>
    <mergeCell ref="C29:G29"/>
    <mergeCell ref="C30:G30"/>
    <mergeCell ref="C31:G31"/>
    <mergeCell ref="C32:G32"/>
    <mergeCell ref="H83:J83"/>
    <mergeCell ref="B12:B13"/>
    <mergeCell ref="C12:G13"/>
    <mergeCell ref="H12:H13"/>
    <mergeCell ref="I12:J12"/>
    <mergeCell ref="C14:G14"/>
    <mergeCell ref="C15:G15"/>
    <mergeCell ref="C16:G16"/>
    <mergeCell ref="C19:G19"/>
    <mergeCell ref="C20:G20"/>
    <mergeCell ref="C17:G17"/>
    <mergeCell ref="C18:G18"/>
    <mergeCell ref="C23:G23"/>
    <mergeCell ref="C24:G24"/>
    <mergeCell ref="C21:G21"/>
    <mergeCell ref="C22:G22"/>
  </mergeCells>
  <phoneticPr fontId="1" type="noConversion"/>
  <dataValidations count="2">
    <dataValidation type="whole" operator="greaterThanOrEqual" allowBlank="1" showInputMessage="1" showErrorMessage="1" errorTitle="Greška" error="Unose se vrijednosti u konvertibilnim markama, bez decimalnih mjesta. Nije dozvoljen unos negativnih brojeva." prompt="U ovo polje se ne unosi iznos._x000a_Polje se automatski računa u skladu sa formulom." sqref="I31:J31 I60:J60 I50:J50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51:J59 I61:J80 I32:J49 I15:J30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B13" workbookViewId="0">
      <selection activeCell="F49" sqref="F49"/>
    </sheetView>
  </sheetViews>
  <sheetFormatPr defaultRowHeight="12.75"/>
  <cols>
    <col min="1" max="1" width="1.42578125" hidden="1" customWidth="1"/>
    <col min="2" max="2" width="4.42578125" customWidth="1"/>
    <col min="3" max="3" width="38.28515625" customWidth="1"/>
    <col min="4" max="4" width="11" customWidth="1"/>
    <col min="5" max="5" width="6.5703125" customWidth="1"/>
    <col min="6" max="6" width="6.42578125" customWidth="1"/>
    <col min="7" max="7" width="9.28515625" customWidth="1"/>
    <col min="8" max="8" width="7.7109375" customWidth="1"/>
    <col min="9" max="9" width="7.140625" customWidth="1"/>
    <col min="10" max="10" width="8.28515625" customWidth="1"/>
    <col min="12" max="12" width="8.85546875" customWidth="1"/>
    <col min="13" max="13" width="5.7109375" customWidth="1"/>
    <col min="14" max="14" width="9" customWidth="1"/>
  </cols>
  <sheetData>
    <row r="1" spans="2:14">
      <c r="B1" s="212" t="s">
        <v>249</v>
      </c>
      <c r="J1" s="218" t="s">
        <v>213</v>
      </c>
      <c r="K1" s="347"/>
      <c r="L1" s="347"/>
      <c r="M1" s="347"/>
    </row>
    <row r="2" spans="2:14">
      <c r="B2" s="212" t="s">
        <v>250</v>
      </c>
      <c r="J2" s="214"/>
      <c r="K2" s="305" t="s">
        <v>227</v>
      </c>
      <c r="L2" s="305"/>
      <c r="M2" s="305"/>
    </row>
    <row r="3" spans="2:14">
      <c r="B3" s="308" t="s">
        <v>210</v>
      </c>
      <c r="C3" s="308"/>
      <c r="D3" s="308"/>
      <c r="J3" s="214"/>
      <c r="K3" s="329" t="s">
        <v>214</v>
      </c>
      <c r="L3" s="329"/>
      <c r="M3" s="329"/>
    </row>
    <row r="4" spans="2:14">
      <c r="B4" s="308"/>
      <c r="C4" s="308"/>
      <c r="D4" s="308"/>
      <c r="J4" s="214"/>
      <c r="K4" s="329" t="s">
        <v>214</v>
      </c>
      <c r="L4" s="329"/>
      <c r="M4" s="329"/>
    </row>
    <row r="5" spans="2:14">
      <c r="B5" s="309" t="s">
        <v>243</v>
      </c>
      <c r="C5" s="309"/>
      <c r="D5" s="309"/>
      <c r="E5" s="309"/>
      <c r="J5" s="214"/>
      <c r="K5" s="329" t="s">
        <v>214</v>
      </c>
      <c r="L5" s="329"/>
      <c r="M5" s="329"/>
    </row>
    <row r="6" spans="2:14" ht="13.5" thickBot="1">
      <c r="B6" s="212" t="s">
        <v>211</v>
      </c>
      <c r="C6" s="255" t="s">
        <v>236</v>
      </c>
      <c r="J6" s="214"/>
      <c r="K6" s="331" t="s">
        <v>214</v>
      </c>
      <c r="L6" s="331"/>
      <c r="M6" s="331"/>
    </row>
    <row r="7" spans="2:14">
      <c r="B7" s="212" t="s">
        <v>212</v>
      </c>
      <c r="C7" s="256" t="s">
        <v>226</v>
      </c>
    </row>
    <row r="9" spans="2:14" ht="15.75">
      <c r="B9" s="306" t="s">
        <v>239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</row>
    <row r="10" spans="2:14">
      <c r="B10" s="313" t="s">
        <v>767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</row>
    <row r="11" spans="2:14">
      <c r="K11" s="362" t="s">
        <v>231</v>
      </c>
      <c r="L11" s="343"/>
      <c r="M11" s="343"/>
      <c r="N11" s="343"/>
    </row>
    <row r="12" spans="2:14">
      <c r="B12" s="281" t="s">
        <v>646</v>
      </c>
      <c r="C12" s="300" t="s">
        <v>56</v>
      </c>
      <c r="D12" s="366"/>
      <c r="E12" s="301"/>
      <c r="F12" s="274" t="s">
        <v>57</v>
      </c>
      <c r="G12" s="274"/>
      <c r="H12" s="274"/>
      <c r="I12" s="274"/>
      <c r="J12" s="274"/>
      <c r="K12" s="274"/>
      <c r="L12" s="274"/>
      <c r="M12" s="272" t="s">
        <v>58</v>
      </c>
      <c r="N12" s="297" t="s">
        <v>59</v>
      </c>
    </row>
    <row r="13" spans="2:14" ht="140.25">
      <c r="B13" s="408"/>
      <c r="C13" s="302"/>
      <c r="D13" s="367"/>
      <c r="E13" s="303"/>
      <c r="F13" s="39" t="s">
        <v>413</v>
      </c>
      <c r="G13" s="39" t="s">
        <v>60</v>
      </c>
      <c r="H13" s="39" t="s">
        <v>61</v>
      </c>
      <c r="I13" s="39" t="s">
        <v>62</v>
      </c>
      <c r="J13" s="39" t="s">
        <v>63</v>
      </c>
      <c r="K13" s="39" t="s">
        <v>64</v>
      </c>
      <c r="L13" s="39" t="s">
        <v>65</v>
      </c>
      <c r="M13" s="340"/>
      <c r="N13" s="276"/>
    </row>
    <row r="14" spans="2:14">
      <c r="B14" s="56"/>
      <c r="C14" s="363">
        <v>1</v>
      </c>
      <c r="D14" s="364"/>
      <c r="E14" s="365"/>
      <c r="F14" s="22">
        <v>2</v>
      </c>
      <c r="G14" s="22">
        <v>3</v>
      </c>
      <c r="H14" s="22">
        <v>4</v>
      </c>
      <c r="I14" s="22">
        <v>5</v>
      </c>
      <c r="J14" s="22">
        <v>6</v>
      </c>
      <c r="K14" s="22">
        <v>7</v>
      </c>
      <c r="L14" s="22">
        <v>8</v>
      </c>
      <c r="M14" s="22">
        <v>9</v>
      </c>
      <c r="N14" s="23">
        <v>10</v>
      </c>
    </row>
    <row r="15" spans="2:14" ht="24.75" customHeight="1">
      <c r="B15" s="57" t="s">
        <v>251</v>
      </c>
      <c r="C15" s="374" t="s">
        <v>37</v>
      </c>
      <c r="D15" s="375"/>
      <c r="E15" s="376"/>
      <c r="F15" s="58">
        <v>901</v>
      </c>
      <c r="G15" s="59">
        <v>1560000</v>
      </c>
      <c r="H15" s="59">
        <v>30640</v>
      </c>
      <c r="I15" s="59"/>
      <c r="J15" s="59">
        <v>256000</v>
      </c>
      <c r="K15" s="59">
        <v>6554433</v>
      </c>
      <c r="L15" s="242">
        <f>SUM(G15+H15+I15+J15+K15)</f>
        <v>8401073</v>
      </c>
      <c r="M15" s="59"/>
      <c r="N15" s="1">
        <f>L15</f>
        <v>8401073</v>
      </c>
    </row>
    <row r="16" spans="2:14">
      <c r="B16" s="60" t="s">
        <v>252</v>
      </c>
      <c r="C16" s="371" t="s">
        <v>66</v>
      </c>
      <c r="D16" s="372"/>
      <c r="E16" s="373"/>
      <c r="F16" s="61">
        <v>902</v>
      </c>
      <c r="G16" s="7"/>
      <c r="H16" s="7"/>
      <c r="I16" s="7"/>
      <c r="J16" s="7"/>
      <c r="K16" s="7"/>
      <c r="L16" s="12">
        <v>0</v>
      </c>
      <c r="M16" s="7"/>
      <c r="N16" s="13">
        <v>0</v>
      </c>
    </row>
    <row r="17" spans="2:14">
      <c r="B17" s="62" t="s">
        <v>253</v>
      </c>
      <c r="C17" s="368" t="s">
        <v>67</v>
      </c>
      <c r="D17" s="369"/>
      <c r="E17" s="370"/>
      <c r="F17" s="63">
        <v>903</v>
      </c>
      <c r="G17" s="9"/>
      <c r="H17" s="9"/>
      <c r="I17" s="9"/>
      <c r="J17" s="9"/>
      <c r="K17" s="9"/>
      <c r="L17" s="4">
        <v>0</v>
      </c>
      <c r="M17" s="9"/>
      <c r="N17" s="5">
        <v>0</v>
      </c>
    </row>
    <row r="18" spans="2:14">
      <c r="B18" s="64" t="s">
        <v>254</v>
      </c>
      <c r="C18" s="377" t="s">
        <v>91</v>
      </c>
      <c r="D18" s="378"/>
      <c r="E18" s="379"/>
      <c r="F18" s="65">
        <v>904</v>
      </c>
      <c r="G18" s="3">
        <f>G15+G16+G17</f>
        <v>1560000</v>
      </c>
      <c r="H18" s="3">
        <f t="shared" ref="H18:N18" si="0">H15+H16+H17</f>
        <v>30640</v>
      </c>
      <c r="I18" s="3">
        <f t="shared" si="0"/>
        <v>0</v>
      </c>
      <c r="J18" s="3">
        <f t="shared" si="0"/>
        <v>256000</v>
      </c>
      <c r="K18" s="3">
        <f t="shared" si="0"/>
        <v>6554433</v>
      </c>
      <c r="L18" s="3">
        <f t="shared" si="0"/>
        <v>8401073</v>
      </c>
      <c r="M18" s="3">
        <f t="shared" si="0"/>
        <v>0</v>
      </c>
      <c r="N18" s="258">
        <f t="shared" si="0"/>
        <v>8401073</v>
      </c>
    </row>
    <row r="19" spans="2:14">
      <c r="B19" s="62" t="s">
        <v>255</v>
      </c>
      <c r="C19" s="368" t="s">
        <v>68</v>
      </c>
      <c r="D19" s="369"/>
      <c r="E19" s="370"/>
      <c r="F19" s="63">
        <v>905</v>
      </c>
      <c r="G19" s="9"/>
      <c r="H19" s="9"/>
      <c r="I19" s="9"/>
      <c r="J19" s="9"/>
      <c r="K19" s="9"/>
      <c r="L19" s="4">
        <v>0</v>
      </c>
      <c r="M19" s="9"/>
      <c r="N19" s="5">
        <v>0</v>
      </c>
    </row>
    <row r="20" spans="2:14">
      <c r="B20" s="60" t="s">
        <v>256</v>
      </c>
      <c r="C20" s="371" t="s">
        <v>69</v>
      </c>
      <c r="D20" s="372"/>
      <c r="E20" s="373"/>
      <c r="F20" s="61">
        <v>906</v>
      </c>
      <c r="G20" s="7"/>
      <c r="H20" s="7"/>
      <c r="I20" s="7"/>
      <c r="J20" s="7"/>
      <c r="K20" s="7"/>
      <c r="L20" s="12">
        <v>0</v>
      </c>
      <c r="M20" s="7"/>
      <c r="N20" s="13">
        <v>0</v>
      </c>
    </row>
    <row r="21" spans="2:14">
      <c r="B21" s="62" t="s">
        <v>257</v>
      </c>
      <c r="C21" s="368" t="s">
        <v>70</v>
      </c>
      <c r="D21" s="369"/>
      <c r="E21" s="370"/>
      <c r="F21" s="63">
        <v>907</v>
      </c>
      <c r="G21" s="9"/>
      <c r="H21" s="9"/>
      <c r="I21" s="9"/>
      <c r="J21" s="9"/>
      <c r="K21" s="9"/>
      <c r="L21" s="4">
        <v>0</v>
      </c>
      <c r="M21" s="9"/>
      <c r="N21" s="5">
        <v>0</v>
      </c>
    </row>
    <row r="22" spans="2:14">
      <c r="B22" s="60" t="s">
        <v>277</v>
      </c>
      <c r="C22" s="371" t="s">
        <v>71</v>
      </c>
      <c r="D22" s="372"/>
      <c r="E22" s="373"/>
      <c r="F22" s="61">
        <v>908</v>
      </c>
      <c r="G22" s="7"/>
      <c r="H22" s="7"/>
      <c r="I22" s="7"/>
      <c r="J22" s="7"/>
      <c r="K22" s="7">
        <v>44476</v>
      </c>
      <c r="L22" s="12">
        <f>K22</f>
        <v>44476</v>
      </c>
      <c r="M22" s="7"/>
      <c r="N22" s="13">
        <f>L22</f>
        <v>44476</v>
      </c>
    </row>
    <row r="23" spans="2:14">
      <c r="B23" s="62" t="s">
        <v>278</v>
      </c>
      <c r="C23" s="368" t="s">
        <v>72</v>
      </c>
      <c r="D23" s="369"/>
      <c r="E23" s="370"/>
      <c r="F23" s="63">
        <v>909</v>
      </c>
      <c r="G23" s="9"/>
      <c r="H23" s="9"/>
      <c r="I23" s="9"/>
      <c r="J23" s="9"/>
      <c r="K23" s="9"/>
      <c r="L23" s="4">
        <v>0</v>
      </c>
      <c r="M23" s="9"/>
      <c r="N23" s="5">
        <v>0</v>
      </c>
    </row>
    <row r="24" spans="2:14">
      <c r="B24" s="60" t="s">
        <v>279</v>
      </c>
      <c r="C24" s="371" t="s">
        <v>73</v>
      </c>
      <c r="D24" s="372"/>
      <c r="E24" s="373"/>
      <c r="F24" s="61">
        <v>910</v>
      </c>
      <c r="G24" s="7"/>
      <c r="H24" s="7"/>
      <c r="I24" s="7"/>
      <c r="J24" s="7"/>
      <c r="K24" s="7"/>
      <c r="L24" s="12"/>
      <c r="M24" s="7"/>
      <c r="N24" s="13"/>
    </row>
    <row r="25" spans="2:14">
      <c r="B25" s="62" t="s">
        <v>280</v>
      </c>
      <c r="C25" s="368" t="s">
        <v>74</v>
      </c>
      <c r="D25" s="369"/>
      <c r="E25" s="370"/>
      <c r="F25" s="63">
        <v>911</v>
      </c>
      <c r="G25" s="9"/>
      <c r="H25" s="9"/>
      <c r="I25" s="9"/>
      <c r="J25" s="9"/>
      <c r="K25" s="9"/>
      <c r="L25" s="4">
        <v>0</v>
      </c>
      <c r="M25" s="9"/>
      <c r="N25" s="5">
        <v>0</v>
      </c>
    </row>
    <row r="26" spans="2:14">
      <c r="B26" s="64" t="s">
        <v>281</v>
      </c>
      <c r="C26" s="377" t="s">
        <v>36</v>
      </c>
      <c r="D26" s="378"/>
      <c r="E26" s="379"/>
      <c r="F26" s="65">
        <v>912</v>
      </c>
      <c r="G26" s="3">
        <f>G18+G19+G20+G21+G22+G23+G24+G25</f>
        <v>1560000</v>
      </c>
      <c r="H26" s="3">
        <f t="shared" ref="H26:N26" si="1">H18+H19+H20+H21+H22+H23+H24+H25</f>
        <v>30640</v>
      </c>
      <c r="I26" s="3">
        <f t="shared" si="1"/>
        <v>0</v>
      </c>
      <c r="J26" s="3">
        <f t="shared" si="1"/>
        <v>256000</v>
      </c>
      <c r="K26" s="3">
        <f t="shared" si="1"/>
        <v>6598909</v>
      </c>
      <c r="L26" s="3">
        <f t="shared" si="1"/>
        <v>8445549</v>
      </c>
      <c r="M26" s="3">
        <f t="shared" si="1"/>
        <v>0</v>
      </c>
      <c r="N26" s="258">
        <f t="shared" si="1"/>
        <v>8445549</v>
      </c>
    </row>
    <row r="27" spans="2:14">
      <c r="B27" s="62" t="s">
        <v>258</v>
      </c>
      <c r="C27" s="368" t="s">
        <v>75</v>
      </c>
      <c r="D27" s="369"/>
      <c r="E27" s="370"/>
      <c r="F27" s="63">
        <v>913</v>
      </c>
      <c r="G27" s="9"/>
      <c r="H27" s="9"/>
      <c r="I27" s="9"/>
      <c r="J27" s="9"/>
      <c r="K27" s="9"/>
      <c r="L27" s="4">
        <v>0</v>
      </c>
      <c r="M27" s="9"/>
      <c r="N27" s="5">
        <v>0</v>
      </c>
    </row>
    <row r="28" spans="2:14">
      <c r="B28" s="60" t="s">
        <v>259</v>
      </c>
      <c r="C28" s="371" t="s">
        <v>67</v>
      </c>
      <c r="D28" s="372"/>
      <c r="E28" s="373"/>
      <c r="F28" s="61">
        <v>914</v>
      </c>
      <c r="G28" s="7"/>
      <c r="H28" s="7"/>
      <c r="I28" s="7"/>
      <c r="J28" s="7"/>
      <c r="K28" s="7">
        <v>67956</v>
      </c>
      <c r="L28" s="12">
        <f>K28</f>
        <v>67956</v>
      </c>
      <c r="M28" s="7"/>
      <c r="N28" s="13">
        <f>L28</f>
        <v>67956</v>
      </c>
    </row>
    <row r="29" spans="2:14">
      <c r="B29" s="66" t="s">
        <v>260</v>
      </c>
      <c r="C29" s="383" t="s">
        <v>34</v>
      </c>
      <c r="D29" s="384"/>
      <c r="E29" s="385"/>
      <c r="F29" s="67">
        <v>915</v>
      </c>
      <c r="G29" s="11">
        <f>G26+G27+G28</f>
        <v>1560000</v>
      </c>
      <c r="H29" s="11">
        <f t="shared" ref="H29:N29" si="2">H26+H27+H28</f>
        <v>30640</v>
      </c>
      <c r="I29" s="11">
        <f t="shared" si="2"/>
        <v>0</v>
      </c>
      <c r="J29" s="11">
        <f t="shared" si="2"/>
        <v>256000</v>
      </c>
      <c r="K29" s="11">
        <f t="shared" si="2"/>
        <v>6666865</v>
      </c>
      <c r="L29" s="11">
        <f t="shared" si="2"/>
        <v>8513505</v>
      </c>
      <c r="M29" s="11">
        <f t="shared" si="2"/>
        <v>0</v>
      </c>
      <c r="N29" s="259">
        <f t="shared" si="2"/>
        <v>8513505</v>
      </c>
    </row>
    <row r="30" spans="2:14">
      <c r="B30" s="60" t="s">
        <v>261</v>
      </c>
      <c r="C30" s="371" t="s">
        <v>68</v>
      </c>
      <c r="D30" s="372"/>
      <c r="E30" s="373"/>
      <c r="F30" s="61">
        <v>916</v>
      </c>
      <c r="G30" s="7"/>
      <c r="H30" s="7"/>
      <c r="I30" s="7"/>
      <c r="J30" s="7"/>
      <c r="K30" s="7"/>
      <c r="L30" s="12">
        <v>0</v>
      </c>
      <c r="M30" s="7"/>
      <c r="N30" s="13">
        <v>0</v>
      </c>
    </row>
    <row r="31" spans="2:14">
      <c r="B31" s="62" t="s">
        <v>262</v>
      </c>
      <c r="C31" s="368" t="s">
        <v>69</v>
      </c>
      <c r="D31" s="369"/>
      <c r="E31" s="370"/>
      <c r="F31" s="63">
        <v>917</v>
      </c>
      <c r="G31" s="9"/>
      <c r="H31" s="9"/>
      <c r="I31" s="9"/>
      <c r="J31" s="9"/>
      <c r="K31" s="9"/>
      <c r="L31" s="4">
        <v>0</v>
      </c>
      <c r="M31" s="9"/>
      <c r="N31" s="5">
        <v>0</v>
      </c>
    </row>
    <row r="32" spans="2:14">
      <c r="B32" s="60" t="s">
        <v>263</v>
      </c>
      <c r="C32" s="371" t="s">
        <v>70</v>
      </c>
      <c r="D32" s="372"/>
      <c r="E32" s="373"/>
      <c r="F32" s="61">
        <v>918</v>
      </c>
      <c r="G32" s="7"/>
      <c r="H32" s="7"/>
      <c r="I32" s="7"/>
      <c r="J32" s="7"/>
      <c r="K32" s="7"/>
      <c r="L32" s="12">
        <v>0</v>
      </c>
      <c r="M32" s="7"/>
      <c r="N32" s="13">
        <v>0</v>
      </c>
    </row>
    <row r="33" spans="2:14">
      <c r="B33" s="62" t="s">
        <v>264</v>
      </c>
      <c r="C33" s="368" t="s">
        <v>71</v>
      </c>
      <c r="D33" s="369"/>
      <c r="E33" s="370"/>
      <c r="F33" s="63">
        <v>919</v>
      </c>
      <c r="G33" s="9"/>
      <c r="H33" s="9"/>
      <c r="I33" s="9"/>
      <c r="J33" s="9"/>
      <c r="K33" s="9">
        <v>372723</v>
      </c>
      <c r="L33" s="4">
        <f>K33</f>
        <v>372723</v>
      </c>
      <c r="M33" s="9"/>
      <c r="N33" s="5">
        <f>L33</f>
        <v>372723</v>
      </c>
    </row>
    <row r="34" spans="2:14">
      <c r="B34" s="60" t="s">
        <v>265</v>
      </c>
      <c r="C34" s="371" t="s">
        <v>72</v>
      </c>
      <c r="D34" s="372"/>
      <c r="E34" s="373"/>
      <c r="F34" s="61">
        <v>920</v>
      </c>
      <c r="G34" s="7"/>
      <c r="H34" s="7"/>
      <c r="I34" s="7"/>
      <c r="J34" s="7"/>
      <c r="K34" s="7"/>
      <c r="L34" s="12">
        <v>0</v>
      </c>
      <c r="M34" s="7"/>
      <c r="N34" s="13">
        <v>0</v>
      </c>
    </row>
    <row r="35" spans="2:14">
      <c r="B35" s="62" t="s">
        <v>266</v>
      </c>
      <c r="C35" s="368" t="s">
        <v>73</v>
      </c>
      <c r="D35" s="369"/>
      <c r="E35" s="370"/>
      <c r="F35" s="63">
        <v>921</v>
      </c>
      <c r="G35" s="9"/>
      <c r="H35" s="9"/>
      <c r="I35" s="9"/>
      <c r="J35" s="9"/>
      <c r="K35" s="9">
        <v>57200</v>
      </c>
      <c r="L35" s="4">
        <f>K35</f>
        <v>57200</v>
      </c>
      <c r="M35" s="9"/>
      <c r="N35" s="5">
        <f>L35</f>
        <v>57200</v>
      </c>
    </row>
    <row r="36" spans="2:14">
      <c r="B36" s="60" t="s">
        <v>267</v>
      </c>
      <c r="C36" s="371" t="s">
        <v>74</v>
      </c>
      <c r="D36" s="372"/>
      <c r="E36" s="373"/>
      <c r="F36" s="61">
        <v>922</v>
      </c>
      <c r="G36" s="7"/>
      <c r="H36" s="7"/>
      <c r="I36" s="7"/>
      <c r="J36" s="7"/>
      <c r="K36" s="7"/>
      <c r="L36" s="12">
        <v>0</v>
      </c>
      <c r="M36" s="7"/>
      <c r="N36" s="13">
        <v>0</v>
      </c>
    </row>
    <row r="37" spans="2:14">
      <c r="B37" s="68" t="s">
        <v>268</v>
      </c>
      <c r="C37" s="380" t="s">
        <v>35</v>
      </c>
      <c r="D37" s="381"/>
      <c r="E37" s="382"/>
      <c r="F37" s="69">
        <v>923</v>
      </c>
      <c r="G37" s="70">
        <f>G29+G30+G31+G32+G33+G34+G35+G36</f>
        <v>1560000</v>
      </c>
      <c r="H37" s="70">
        <f t="shared" ref="H37:M37" si="3">H29+H30+H31+H32+H33+H34+H35+H36</f>
        <v>30640</v>
      </c>
      <c r="I37" s="70">
        <f t="shared" si="3"/>
        <v>0</v>
      </c>
      <c r="J37" s="70">
        <f t="shared" si="3"/>
        <v>256000</v>
      </c>
      <c r="K37" s="70">
        <f>K29+K30+K31+K32+K33+K34-K35+K36</f>
        <v>6982388</v>
      </c>
      <c r="L37" s="70">
        <f>L29+L30+L31+L32+L33+L34-L35+L36</f>
        <v>8829028</v>
      </c>
      <c r="M37" s="70">
        <f t="shared" si="3"/>
        <v>0</v>
      </c>
      <c r="N37" s="260">
        <f>N29+N30+N31+N32+N33+N34-N35+N36</f>
        <v>8829028</v>
      </c>
    </row>
    <row r="39" spans="2:14" ht="13.5" thickBot="1">
      <c r="B39" s="241" t="s">
        <v>215</v>
      </c>
      <c r="C39" s="223" t="s">
        <v>232</v>
      </c>
      <c r="H39" s="351" t="s">
        <v>223</v>
      </c>
      <c r="I39" s="344"/>
      <c r="J39" s="344"/>
      <c r="K39" s="315"/>
      <c r="L39" s="316"/>
      <c r="M39" s="316"/>
    </row>
    <row r="40" spans="2:14" ht="13.5" thickBot="1">
      <c r="B40" s="243" t="s">
        <v>246</v>
      </c>
      <c r="C40" s="223" t="s">
        <v>32</v>
      </c>
      <c r="F40" s="223" t="s">
        <v>222</v>
      </c>
      <c r="H40" s="351" t="s">
        <v>224</v>
      </c>
      <c r="I40" s="344"/>
      <c r="J40" s="344"/>
      <c r="K40" s="317" t="s">
        <v>244</v>
      </c>
      <c r="L40" s="318"/>
      <c r="M40" s="318"/>
    </row>
  </sheetData>
  <mergeCells count="44">
    <mergeCell ref="K6:M6"/>
    <mergeCell ref="H39:J39"/>
    <mergeCell ref="H40:J40"/>
    <mergeCell ref="K39:M39"/>
    <mergeCell ref="K40:M40"/>
    <mergeCell ref="B9:N9"/>
    <mergeCell ref="B10:N10"/>
    <mergeCell ref="K11:N11"/>
    <mergeCell ref="C33:E33"/>
    <mergeCell ref="C34:E34"/>
    <mergeCell ref="B3:D4"/>
    <mergeCell ref="B5:E5"/>
    <mergeCell ref="K1:M1"/>
    <mergeCell ref="K2:M2"/>
    <mergeCell ref="K3:M3"/>
    <mergeCell ref="K4:M4"/>
    <mergeCell ref="K5:M5"/>
    <mergeCell ref="C37:E37"/>
    <mergeCell ref="C27:E27"/>
    <mergeCell ref="C28:E28"/>
    <mergeCell ref="C29:E29"/>
    <mergeCell ref="C30:E30"/>
    <mergeCell ref="C31:E31"/>
    <mergeCell ref="C32:E32"/>
    <mergeCell ref="C23:E23"/>
    <mergeCell ref="C24:E24"/>
    <mergeCell ref="C35:E35"/>
    <mergeCell ref="C36:E36"/>
    <mergeCell ref="C25:E25"/>
    <mergeCell ref="C26:E26"/>
    <mergeCell ref="C19:E19"/>
    <mergeCell ref="C20:E20"/>
    <mergeCell ref="C21:E21"/>
    <mergeCell ref="C22:E22"/>
    <mergeCell ref="C15:E15"/>
    <mergeCell ref="C16:E16"/>
    <mergeCell ref="C17:E17"/>
    <mergeCell ref="C18:E18"/>
    <mergeCell ref="N12:N13"/>
    <mergeCell ref="C14:E14"/>
    <mergeCell ref="B12:B13"/>
    <mergeCell ref="C12:E13"/>
    <mergeCell ref="F12:L12"/>
    <mergeCell ref="M12:M13"/>
  </mergeCells>
  <phoneticPr fontId="1" type="noConversion"/>
  <dataValidations count="2">
    <dataValidation type="whole" operator="greaterThanOrEqual" allowBlank="1" showInputMessage="1" errorTitle="Graška" error="Unose se vrijednosti u konvertibilnim markama, bez decimalnih mjesta. Nije dozvoljen unos negativnih brojeva." prompt="U ovo polje se ne unosi iznos._x000a_Polje se automatski računa u skladu sa formulom." sqref="G26:N26 N15:N25 G29:N29 L27:L28 L30:L37 N30:N37 M18 G18:K18 L15:L25 N27:N28 G37:K37 M37">
      <formula1>0</formula1>
    </dataValidation>
    <dataValidation type="whole" operator="notEqual" allowBlank="1" showInputMessage="1" showErrorMessage="1" errorTitle="Graška" error="Unose se vrijednosti u konvertibilnim markama, bez decimalnih mjesta." sqref="G15:K17 M15:M17 G19:K25 M19:M25 G27:K28 M27:M28 G30:K36 M30:M36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7"/>
  <sheetViews>
    <sheetView topLeftCell="B13" workbookViewId="0">
      <selection activeCell="E24" sqref="E24"/>
    </sheetView>
  </sheetViews>
  <sheetFormatPr defaultRowHeight="12.75"/>
  <cols>
    <col min="1" max="1" width="2.42578125" hidden="1" customWidth="1"/>
    <col min="2" max="2" width="12.140625" customWidth="1"/>
    <col min="3" max="3" width="11.140625" customWidth="1"/>
    <col min="4" max="4" width="11" customWidth="1"/>
    <col min="5" max="5" width="11.140625" customWidth="1"/>
    <col min="6" max="6" width="11.28515625" customWidth="1"/>
    <col min="7" max="7" width="16.28515625" customWidth="1"/>
    <col min="8" max="8" width="15.28515625" customWidth="1"/>
  </cols>
  <sheetData>
    <row r="4" spans="2:8">
      <c r="B4" s="386" t="s">
        <v>76</v>
      </c>
      <c r="C4" s="386"/>
      <c r="D4" s="386"/>
      <c r="E4" s="386"/>
      <c r="F4" s="386"/>
      <c r="G4" s="71"/>
      <c r="H4" s="71"/>
    </row>
    <row r="5" spans="2:8">
      <c r="B5" s="387" t="s">
        <v>77</v>
      </c>
      <c r="C5" s="387"/>
      <c r="D5" s="387"/>
      <c r="E5" s="387"/>
      <c r="F5" s="387"/>
      <c r="G5" s="71"/>
      <c r="H5" s="72" t="s">
        <v>78</v>
      </c>
    </row>
    <row r="6" spans="2:8">
      <c r="B6" s="388" t="s">
        <v>79</v>
      </c>
      <c r="C6" s="388"/>
      <c r="D6" s="388"/>
      <c r="E6" s="388"/>
      <c r="F6" s="388"/>
      <c r="G6" s="71"/>
      <c r="H6" s="71"/>
    </row>
    <row r="7" spans="2:8">
      <c r="B7" s="71"/>
      <c r="C7" s="71"/>
      <c r="D7" s="73"/>
      <c r="E7" s="74"/>
      <c r="F7" s="71"/>
      <c r="G7" s="71"/>
      <c r="H7" s="71"/>
    </row>
    <row r="8" spans="2:8" ht="18">
      <c r="B8" s="389" t="s">
        <v>80</v>
      </c>
      <c r="C8" s="389"/>
      <c r="D8" s="389"/>
      <c r="E8" s="389"/>
      <c r="F8" s="389"/>
      <c r="G8" s="389"/>
      <c r="H8" s="389"/>
    </row>
    <row r="9" spans="2:8" ht="13.5" thickBot="1">
      <c r="B9" s="71"/>
      <c r="C9" s="71"/>
      <c r="D9" s="71"/>
      <c r="E9" s="71"/>
      <c r="F9" s="71"/>
      <c r="G9" s="71"/>
      <c r="H9" s="71"/>
    </row>
    <row r="10" spans="2:8" ht="15.75">
      <c r="B10" s="75" t="s">
        <v>81</v>
      </c>
      <c r="C10" s="76"/>
      <c r="D10" s="77"/>
      <c r="E10" s="396" t="s">
        <v>82</v>
      </c>
      <c r="F10" s="396"/>
      <c r="G10" s="396"/>
      <c r="H10" s="397"/>
    </row>
    <row r="11" spans="2:8">
      <c r="B11" s="78" t="s">
        <v>83</v>
      </c>
      <c r="C11" s="79"/>
      <c r="D11" s="79"/>
      <c r="E11" s="80" t="s">
        <v>84</v>
      </c>
      <c r="F11" s="81"/>
      <c r="G11" s="81"/>
      <c r="H11" s="82"/>
    </row>
    <row r="12" spans="2:8">
      <c r="B12" s="78" t="s">
        <v>85</v>
      </c>
      <c r="C12" s="79"/>
      <c r="D12" s="79"/>
      <c r="E12" s="79">
        <v>76320</v>
      </c>
      <c r="F12" s="79"/>
      <c r="G12" s="398" t="s">
        <v>86</v>
      </c>
      <c r="H12" s="399"/>
    </row>
    <row r="13" spans="2:8">
      <c r="B13" s="83" t="s">
        <v>87</v>
      </c>
      <c r="C13" s="84"/>
      <c r="D13" s="84"/>
      <c r="E13" s="84"/>
      <c r="F13" s="84"/>
      <c r="G13" s="84"/>
      <c r="H13" s="85"/>
    </row>
    <row r="14" spans="2:8">
      <c r="B14" s="78" t="s">
        <v>768</v>
      </c>
      <c r="C14" s="79"/>
      <c r="D14" s="79"/>
      <c r="E14" s="79"/>
      <c r="F14" s="79"/>
      <c r="G14" s="79"/>
      <c r="H14" s="86"/>
    </row>
    <row r="15" spans="2:8">
      <c r="B15" s="87"/>
      <c r="C15" s="79"/>
      <c r="D15" s="79"/>
      <c r="E15" s="79"/>
      <c r="F15" s="79"/>
      <c r="G15" s="79"/>
      <c r="H15" s="86"/>
    </row>
    <row r="16" spans="2:8">
      <c r="B16" s="83" t="s">
        <v>88</v>
      </c>
      <c r="C16" s="79"/>
      <c r="D16" s="79"/>
      <c r="E16" s="79"/>
      <c r="F16" s="88"/>
      <c r="G16" s="79"/>
      <c r="H16" s="86"/>
    </row>
    <row r="17" spans="2:8">
      <c r="B17" s="78" t="s">
        <v>89</v>
      </c>
      <c r="C17" s="88"/>
      <c r="D17" s="79"/>
      <c r="E17" s="79"/>
      <c r="F17" s="79"/>
      <c r="G17" s="79"/>
      <c r="H17" s="86"/>
    </row>
    <row r="18" spans="2:8">
      <c r="B18" s="78" t="s">
        <v>90</v>
      </c>
      <c r="C18" s="88"/>
      <c r="D18" s="79"/>
      <c r="E18" s="79"/>
      <c r="F18" s="79"/>
      <c r="G18" s="79"/>
      <c r="H18" s="86"/>
    </row>
    <row r="19" spans="2:8">
      <c r="B19" s="78"/>
      <c r="C19" s="89"/>
      <c r="D19" s="84"/>
      <c r="E19" s="84" t="s">
        <v>92</v>
      </c>
      <c r="F19" s="84"/>
      <c r="G19" s="84"/>
      <c r="H19" s="85"/>
    </row>
    <row r="20" spans="2:8">
      <c r="B20" s="78" t="s">
        <v>93</v>
      </c>
      <c r="C20" s="89"/>
      <c r="D20" s="84"/>
      <c r="E20" s="88" t="s">
        <v>94</v>
      </c>
      <c r="F20" s="84"/>
      <c r="G20" s="84"/>
      <c r="H20" s="85"/>
    </row>
    <row r="21" spans="2:8">
      <c r="B21" s="78" t="s">
        <v>95</v>
      </c>
      <c r="C21" s="90"/>
      <c r="D21" s="84"/>
      <c r="E21" s="88" t="s">
        <v>96</v>
      </c>
      <c r="F21" s="84"/>
      <c r="G21" s="84"/>
      <c r="H21" s="85"/>
    </row>
    <row r="22" spans="2:8" ht="13.5" thickBot="1">
      <c r="B22" s="91" t="s">
        <v>97</v>
      </c>
      <c r="C22" s="92"/>
      <c r="D22" s="93"/>
      <c r="E22" s="94" t="s">
        <v>98</v>
      </c>
      <c r="F22" s="93"/>
      <c r="G22" s="93"/>
      <c r="H22" s="95"/>
    </row>
    <row r="23" spans="2:8">
      <c r="B23" s="79"/>
      <c r="C23" s="84"/>
      <c r="D23" s="84"/>
      <c r="E23" s="84"/>
      <c r="F23" s="84"/>
      <c r="G23" s="84"/>
      <c r="H23" s="84"/>
    </row>
    <row r="24" spans="2:8">
      <c r="B24" s="79"/>
      <c r="C24" s="84"/>
      <c r="D24" s="84"/>
      <c r="E24" s="84"/>
      <c r="F24" s="84"/>
      <c r="G24" s="84"/>
      <c r="H24" s="84"/>
    </row>
    <row r="25" spans="2:8" ht="15.75">
      <c r="B25" s="400" t="s">
        <v>99</v>
      </c>
      <c r="C25" s="400"/>
      <c r="D25" s="400"/>
      <c r="E25" s="400"/>
      <c r="F25" s="400"/>
      <c r="G25" s="400"/>
      <c r="H25" s="400"/>
    </row>
    <row r="26" spans="2:8">
      <c r="B26" s="394" t="s">
        <v>100</v>
      </c>
      <c r="C26" s="394"/>
      <c r="D26" s="394"/>
      <c r="E26" s="394"/>
      <c r="F26" s="394"/>
      <c r="G26" s="394"/>
      <c r="H26" s="394"/>
    </row>
    <row r="27" spans="2:8">
      <c r="B27" s="394" t="s">
        <v>38</v>
      </c>
      <c r="C27" s="394"/>
      <c r="D27" s="394"/>
      <c r="E27" s="394"/>
      <c r="F27" s="394"/>
      <c r="G27" s="394"/>
      <c r="H27" s="394"/>
    </row>
    <row r="28" spans="2:8" ht="13.5" thickBot="1">
      <c r="B28" s="96"/>
      <c r="C28" s="79"/>
      <c r="D28" s="79"/>
      <c r="E28" s="79"/>
      <c r="F28" s="79"/>
      <c r="G28" s="79"/>
      <c r="H28" s="79"/>
    </row>
    <row r="29" spans="2:8">
      <c r="B29" s="97" t="s">
        <v>101</v>
      </c>
      <c r="C29" s="390" t="s">
        <v>102</v>
      </c>
      <c r="D29" s="391"/>
      <c r="E29" s="391"/>
      <c r="F29" s="391"/>
      <c r="G29" s="392"/>
      <c r="H29" s="98" t="s">
        <v>103</v>
      </c>
    </row>
    <row r="30" spans="2:8" ht="13.5" thickBot="1">
      <c r="B30" s="99" t="s">
        <v>104</v>
      </c>
      <c r="C30" s="393" t="s">
        <v>104</v>
      </c>
      <c r="D30" s="394"/>
      <c r="E30" s="394"/>
      <c r="F30" s="394"/>
      <c r="G30" s="395"/>
      <c r="H30" s="100" t="s">
        <v>104</v>
      </c>
    </row>
    <row r="31" spans="2:8" ht="13.5" thickBot="1">
      <c r="B31" s="101"/>
      <c r="C31" s="102"/>
      <c r="D31" s="102"/>
      <c r="E31" s="102"/>
      <c r="F31" s="102"/>
      <c r="G31" s="103"/>
      <c r="H31" s="104"/>
    </row>
    <row r="32" spans="2:8" ht="13.5" thickBot="1">
      <c r="B32" s="105"/>
      <c r="C32" s="79"/>
      <c r="D32" s="79"/>
      <c r="E32" s="79"/>
      <c r="F32" s="79"/>
      <c r="G32" s="79"/>
      <c r="H32" s="86"/>
    </row>
    <row r="33" spans="2:8">
      <c r="B33" s="106" t="s">
        <v>101</v>
      </c>
      <c r="C33" s="107" t="s">
        <v>105</v>
      </c>
      <c r="D33" s="107" t="s">
        <v>106</v>
      </c>
      <c r="E33" s="108" t="s">
        <v>107</v>
      </c>
      <c r="F33" s="108" t="s">
        <v>108</v>
      </c>
      <c r="G33" s="109" t="s">
        <v>109</v>
      </c>
      <c r="H33" s="97"/>
    </row>
    <row r="34" spans="2:8">
      <c r="B34" s="110" t="s">
        <v>110</v>
      </c>
      <c r="C34" s="111" t="s">
        <v>111</v>
      </c>
      <c r="D34" s="112" t="s">
        <v>112</v>
      </c>
      <c r="E34" s="111" t="s">
        <v>113</v>
      </c>
      <c r="F34" s="111" t="s">
        <v>114</v>
      </c>
      <c r="G34" s="113" t="s">
        <v>115</v>
      </c>
      <c r="H34" s="99" t="s">
        <v>116</v>
      </c>
    </row>
    <row r="35" spans="2:8">
      <c r="B35" s="110" t="s">
        <v>117</v>
      </c>
      <c r="C35" s="111"/>
      <c r="D35" s="112" t="s">
        <v>118</v>
      </c>
      <c r="E35" s="111"/>
      <c r="F35" s="111"/>
      <c r="G35" s="114"/>
      <c r="H35" s="115"/>
    </row>
    <row r="36" spans="2:8">
      <c r="B36" s="116" t="s">
        <v>119</v>
      </c>
      <c r="C36" s="117" t="s">
        <v>119</v>
      </c>
      <c r="D36" s="117" t="s">
        <v>119</v>
      </c>
      <c r="E36" s="118"/>
      <c r="F36" s="118"/>
      <c r="G36" s="119" t="s">
        <v>120</v>
      </c>
      <c r="H36" s="120"/>
    </row>
    <row r="37" spans="2:8" ht="13.5" thickBot="1">
      <c r="B37" s="121">
        <v>1</v>
      </c>
      <c r="C37" s="122">
        <v>2</v>
      </c>
      <c r="D37" s="122">
        <v>3</v>
      </c>
      <c r="E37" s="123">
        <v>4</v>
      </c>
      <c r="F37" s="123">
        <v>5</v>
      </c>
      <c r="G37" s="124">
        <v>6</v>
      </c>
      <c r="H37" s="125">
        <v>7</v>
      </c>
    </row>
    <row r="38" spans="2:8">
      <c r="B38" s="126" t="s">
        <v>121</v>
      </c>
      <c r="C38" s="127" t="s">
        <v>122</v>
      </c>
      <c r="D38" s="128">
        <v>0.5</v>
      </c>
      <c r="E38" s="128">
        <v>7</v>
      </c>
      <c r="F38" s="129">
        <v>12</v>
      </c>
      <c r="G38" s="130">
        <f>ROUND(D38*E38*F38,1)</f>
        <v>42</v>
      </c>
      <c r="H38" s="131"/>
    </row>
    <row r="39" spans="2:8">
      <c r="B39" s="132"/>
      <c r="C39" s="133"/>
      <c r="D39" s="134"/>
      <c r="E39" s="134"/>
      <c r="F39" s="135"/>
      <c r="G39" s="136"/>
      <c r="H39" s="137"/>
    </row>
    <row r="40" spans="2:8">
      <c r="B40" s="138"/>
      <c r="C40" s="139"/>
      <c r="D40" s="139"/>
      <c r="E40" s="139"/>
      <c r="F40" s="140"/>
      <c r="G40" s="141"/>
      <c r="H40" s="137"/>
    </row>
    <row r="41" spans="2:8">
      <c r="B41" s="138"/>
      <c r="C41" s="139"/>
      <c r="D41" s="139"/>
      <c r="E41" s="139"/>
      <c r="F41" s="140"/>
      <c r="G41" s="141"/>
      <c r="H41" s="137"/>
    </row>
    <row r="42" spans="2:8">
      <c r="B42" s="138"/>
      <c r="C42" s="139"/>
      <c r="D42" s="139"/>
      <c r="E42" s="139"/>
      <c r="F42" s="140"/>
      <c r="G42" s="141"/>
      <c r="H42" s="137"/>
    </row>
    <row r="43" spans="2:8">
      <c r="B43" s="138"/>
      <c r="C43" s="139"/>
      <c r="D43" s="139"/>
      <c r="E43" s="139"/>
      <c r="F43" s="140"/>
      <c r="G43" s="141"/>
      <c r="H43" s="137"/>
    </row>
    <row r="44" spans="2:8" ht="13.5" thickBot="1">
      <c r="B44" s="142"/>
      <c r="C44" s="143"/>
      <c r="D44" s="143"/>
      <c r="E44" s="143"/>
      <c r="F44" s="144"/>
      <c r="G44" s="145"/>
      <c r="H44" s="146"/>
    </row>
    <row r="45" spans="2:8" ht="13.5" thickBot="1">
      <c r="B45" s="147"/>
      <c r="C45" s="148"/>
      <c r="D45" s="148"/>
      <c r="E45" s="148" t="s">
        <v>123</v>
      </c>
      <c r="F45" s="149"/>
      <c r="G45" s="150">
        <f>SUM(G38:G44)</f>
        <v>42</v>
      </c>
      <c r="H45" s="151"/>
    </row>
    <row r="46" spans="2:8">
      <c r="B46" s="152"/>
      <c r="C46" s="71"/>
      <c r="D46" s="71"/>
      <c r="E46" s="71"/>
      <c r="F46" s="71"/>
      <c r="G46" s="71"/>
      <c r="H46" s="71"/>
    </row>
    <row r="47" spans="2:8">
      <c r="B47" s="71"/>
      <c r="C47" s="71"/>
      <c r="D47" s="71"/>
      <c r="E47" s="71" t="s">
        <v>124</v>
      </c>
      <c r="F47" s="71"/>
      <c r="G47" s="71" t="s">
        <v>127</v>
      </c>
      <c r="H47" s="71"/>
    </row>
    <row r="48" spans="2:8">
      <c r="B48" s="153" t="s">
        <v>39</v>
      </c>
      <c r="C48" s="153"/>
      <c r="D48" s="71"/>
      <c r="E48" s="71"/>
      <c r="F48" s="71"/>
      <c r="G48" s="71" t="s">
        <v>128</v>
      </c>
      <c r="H48" s="71"/>
    </row>
    <row r="49" spans="2:8">
      <c r="B49" s="71"/>
      <c r="C49" s="71"/>
      <c r="D49" s="71"/>
      <c r="E49" s="71"/>
      <c r="F49" s="71"/>
      <c r="G49" s="71"/>
      <c r="H49" s="71"/>
    </row>
    <row r="50" spans="2:8">
      <c r="B50" s="71"/>
      <c r="C50" s="71"/>
      <c r="D50" s="71"/>
      <c r="E50" s="71"/>
      <c r="F50" s="71"/>
      <c r="G50" s="71"/>
      <c r="H50" s="71"/>
    </row>
    <row r="51" spans="2:8">
      <c r="B51" s="71"/>
      <c r="C51" s="71"/>
      <c r="D51" s="71"/>
      <c r="E51" s="71"/>
      <c r="F51" s="71"/>
      <c r="G51" s="71"/>
      <c r="H51" s="71"/>
    </row>
    <row r="52" spans="2:8">
      <c r="B52" s="71"/>
      <c r="C52" s="71"/>
      <c r="D52" s="71"/>
      <c r="E52" s="71"/>
      <c r="F52" s="71"/>
      <c r="G52" s="71"/>
      <c r="H52" s="71"/>
    </row>
    <row r="53" spans="2:8">
      <c r="B53" s="71"/>
      <c r="C53" s="71"/>
      <c r="D53" s="71"/>
      <c r="E53" s="71"/>
      <c r="F53" s="71"/>
      <c r="G53" s="71"/>
      <c r="H53" s="71"/>
    </row>
    <row r="54" spans="2:8">
      <c r="B54" s="71"/>
      <c r="C54" s="71"/>
      <c r="D54" s="71"/>
      <c r="E54" s="71"/>
      <c r="F54" s="71"/>
      <c r="G54" s="71"/>
      <c r="H54" s="71"/>
    </row>
    <row r="55" spans="2:8">
      <c r="B55" s="71"/>
      <c r="C55" s="71"/>
      <c r="D55" s="71"/>
      <c r="E55" s="71"/>
      <c r="F55" s="71"/>
      <c r="G55" s="71"/>
      <c r="H55" s="71"/>
    </row>
    <row r="56" spans="2:8">
      <c r="B56" s="71"/>
      <c r="C56" s="71"/>
      <c r="D56" s="71"/>
      <c r="E56" s="71"/>
      <c r="F56" s="71"/>
      <c r="G56" s="71"/>
      <c r="H56" s="71"/>
    </row>
    <row r="57" spans="2:8">
      <c r="B57" s="71"/>
      <c r="C57" s="71"/>
      <c r="D57" s="71"/>
      <c r="E57" s="71"/>
      <c r="F57" s="71"/>
      <c r="G57" s="71"/>
      <c r="H57" s="71"/>
    </row>
  </sheetData>
  <mergeCells count="11">
    <mergeCell ref="B27:H27"/>
    <mergeCell ref="B4:F4"/>
    <mergeCell ref="B5:F5"/>
    <mergeCell ref="B6:F6"/>
    <mergeCell ref="B8:H8"/>
    <mergeCell ref="C29:G29"/>
    <mergeCell ref="C30:G30"/>
    <mergeCell ref="E10:H10"/>
    <mergeCell ref="G12:H12"/>
    <mergeCell ref="B25:H25"/>
    <mergeCell ref="B26:H2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7"/>
  <sheetViews>
    <sheetView topLeftCell="A100" zoomScale="110" zoomScaleNormal="110" workbookViewId="0">
      <selection activeCell="C24" sqref="C24"/>
    </sheetView>
  </sheetViews>
  <sheetFormatPr defaultRowHeight="12.75"/>
  <cols>
    <col min="1" max="1" width="2.5703125" customWidth="1"/>
    <col min="2" max="2" width="7.42578125" customWidth="1"/>
    <col min="3" max="3" width="51.140625" customWidth="1"/>
    <col min="4" max="4" width="10.28515625" customWidth="1"/>
    <col min="5" max="6" width="11" customWidth="1"/>
    <col min="7" max="7" width="12.85546875" customWidth="1"/>
    <col min="8" max="8" width="17.85546875" customWidth="1"/>
  </cols>
  <sheetData>
    <row r="1" spans="2:6">
      <c r="B1" s="403" t="s">
        <v>240</v>
      </c>
      <c r="C1" s="404"/>
      <c r="D1" s="404"/>
      <c r="E1" s="404"/>
      <c r="F1" s="405"/>
    </row>
    <row r="2" spans="2:6">
      <c r="B2" s="343" t="s">
        <v>769</v>
      </c>
      <c r="C2" s="343"/>
      <c r="D2" s="343"/>
      <c r="E2" s="343"/>
      <c r="F2" s="343"/>
    </row>
    <row r="3" spans="2:6" ht="21" customHeight="1">
      <c r="B3" s="164" t="s">
        <v>202</v>
      </c>
      <c r="C3" s="165" t="s">
        <v>203</v>
      </c>
      <c r="D3" s="163"/>
      <c r="E3" s="163"/>
      <c r="F3" s="163"/>
    </row>
    <row r="4" spans="2:6">
      <c r="B4" s="166" t="s">
        <v>192</v>
      </c>
      <c r="C4" s="162"/>
      <c r="D4" s="163"/>
      <c r="E4" s="163"/>
      <c r="F4" s="163"/>
    </row>
    <row r="5" spans="2:6">
      <c r="B5" s="167" t="s">
        <v>193</v>
      </c>
      <c r="C5" s="162"/>
      <c r="D5" s="163"/>
      <c r="E5" s="163"/>
      <c r="F5" s="163"/>
    </row>
    <row r="6" spans="2:6">
      <c r="B6" s="167" t="s">
        <v>194</v>
      </c>
      <c r="C6" s="162"/>
      <c r="D6" s="163"/>
      <c r="E6" s="163"/>
      <c r="F6" s="163"/>
    </row>
    <row r="7" spans="2:6">
      <c r="B7" s="167" t="s">
        <v>195</v>
      </c>
      <c r="C7" s="162"/>
      <c r="D7" s="163"/>
      <c r="E7" s="163"/>
      <c r="F7" s="163"/>
    </row>
    <row r="8" spans="2:6">
      <c r="B8" s="167" t="s">
        <v>196</v>
      </c>
      <c r="C8" s="162"/>
      <c r="D8" s="163"/>
      <c r="E8" s="163"/>
      <c r="F8" s="163"/>
    </row>
    <row r="9" spans="2:6">
      <c r="B9" s="167" t="s">
        <v>197</v>
      </c>
      <c r="C9" s="162"/>
      <c r="D9" s="163"/>
      <c r="E9" s="163"/>
      <c r="F9" s="163"/>
    </row>
    <row r="10" spans="2:6">
      <c r="B10" s="167" t="s">
        <v>198</v>
      </c>
      <c r="C10" s="162"/>
      <c r="D10" s="163"/>
      <c r="E10" s="163"/>
      <c r="F10" s="163"/>
    </row>
    <row r="11" spans="2:6">
      <c r="B11" s="167" t="s">
        <v>199</v>
      </c>
      <c r="C11" s="162"/>
      <c r="D11" s="163"/>
      <c r="E11" s="163"/>
      <c r="F11" s="163"/>
    </row>
    <row r="12" spans="2:6">
      <c r="B12" s="167" t="s">
        <v>200</v>
      </c>
      <c r="C12" s="162"/>
      <c r="D12" s="163"/>
      <c r="E12" s="163"/>
      <c r="F12" s="163"/>
    </row>
    <row r="13" spans="2:6">
      <c r="B13" s="167" t="s">
        <v>201</v>
      </c>
      <c r="C13" s="162"/>
      <c r="D13" s="163"/>
      <c r="E13" s="163"/>
      <c r="F13" s="163"/>
    </row>
    <row r="14" spans="2:6">
      <c r="B14" s="168"/>
      <c r="C14" s="169"/>
      <c r="D14" s="163"/>
      <c r="E14" s="163"/>
      <c r="F14" s="163"/>
    </row>
    <row r="15" spans="2:6">
      <c r="B15" s="158">
        <v>1043</v>
      </c>
      <c r="C15" s="162"/>
      <c r="D15" s="163"/>
      <c r="E15" s="163"/>
      <c r="F15" s="163"/>
    </row>
    <row r="16" spans="2:6">
      <c r="B16" s="158">
        <v>1049</v>
      </c>
      <c r="C16" s="162"/>
      <c r="D16" s="163"/>
      <c r="E16" s="163"/>
      <c r="F16" s="163"/>
    </row>
    <row r="17" spans="2:6">
      <c r="B17" s="158">
        <v>1510</v>
      </c>
      <c r="C17" s="162"/>
      <c r="D17" s="163"/>
      <c r="E17" s="163"/>
      <c r="F17" s="163"/>
    </row>
    <row r="18" spans="2:6">
      <c r="B18" s="168"/>
      <c r="C18" s="169"/>
      <c r="D18" s="163"/>
      <c r="E18" s="163"/>
      <c r="F18" s="163"/>
    </row>
    <row r="19" spans="2:6">
      <c r="B19" s="158">
        <v>2211</v>
      </c>
      <c r="C19" s="162" t="s">
        <v>770</v>
      </c>
      <c r="D19" s="163"/>
      <c r="E19" s="163"/>
      <c r="F19" s="163"/>
    </row>
    <row r="20" spans="2:6">
      <c r="B20" s="158">
        <v>2213</v>
      </c>
      <c r="C20" s="162" t="s">
        <v>180</v>
      </c>
      <c r="D20" s="163"/>
      <c r="E20" s="163"/>
      <c r="F20" s="163"/>
    </row>
    <row r="21" spans="2:6">
      <c r="B21" s="158">
        <v>2219</v>
      </c>
      <c r="C21" s="162"/>
      <c r="D21" s="163"/>
      <c r="E21" s="163"/>
      <c r="F21" s="163"/>
    </row>
    <row r="22" spans="2:6">
      <c r="B22" s="158">
        <v>2240</v>
      </c>
      <c r="C22" s="162"/>
      <c r="D22" s="163"/>
      <c r="E22" s="163"/>
      <c r="F22" s="163"/>
    </row>
    <row r="23" spans="2:6">
      <c r="B23" s="158">
        <v>2250</v>
      </c>
      <c r="C23" s="162"/>
      <c r="D23" s="163"/>
      <c r="E23" s="163"/>
      <c r="F23" s="163"/>
    </row>
    <row r="24" spans="2:6">
      <c r="B24" s="158">
        <v>2251</v>
      </c>
      <c r="C24" s="162"/>
      <c r="D24" s="163"/>
      <c r="E24" s="163"/>
      <c r="F24" s="163"/>
    </row>
    <row r="25" spans="2:6">
      <c r="B25" s="158">
        <v>2260</v>
      </c>
      <c r="C25" s="162"/>
      <c r="D25" s="163"/>
      <c r="E25" s="163"/>
      <c r="F25" s="163"/>
    </row>
    <row r="26" spans="2:6">
      <c r="B26" s="158">
        <v>2268</v>
      </c>
      <c r="C26" s="162"/>
      <c r="D26" s="163"/>
      <c r="E26" s="163"/>
      <c r="F26" s="163"/>
    </row>
    <row r="27" spans="2:6">
      <c r="B27" s="158">
        <v>2360</v>
      </c>
      <c r="C27" s="162"/>
      <c r="D27" s="163"/>
      <c r="E27" s="163"/>
      <c r="F27" s="163"/>
    </row>
    <row r="28" spans="2:6">
      <c r="B28" s="158">
        <v>2361</v>
      </c>
      <c r="C28" s="162"/>
      <c r="D28" s="163"/>
      <c r="E28" s="163"/>
      <c r="F28" s="163"/>
    </row>
    <row r="29" spans="2:6">
      <c r="B29" s="158">
        <v>2381</v>
      </c>
      <c r="C29" s="162"/>
      <c r="D29" s="163"/>
      <c r="E29" s="163"/>
      <c r="F29" s="163"/>
    </row>
    <row r="30" spans="2:6">
      <c r="B30" s="158">
        <v>2396</v>
      </c>
      <c r="C30" s="162"/>
      <c r="D30" s="163"/>
      <c r="E30" s="163"/>
      <c r="F30" s="163"/>
    </row>
    <row r="31" spans="2:6">
      <c r="B31" s="158">
        <v>23961</v>
      </c>
      <c r="C31" s="162"/>
      <c r="D31" s="163"/>
      <c r="E31" s="163"/>
      <c r="F31" s="163"/>
    </row>
    <row r="32" spans="2:6">
      <c r="B32" s="158">
        <v>2410</v>
      </c>
      <c r="C32" s="162"/>
      <c r="D32" s="163"/>
      <c r="E32" s="163"/>
      <c r="F32" s="163"/>
    </row>
    <row r="33" spans="2:6">
      <c r="B33" s="158">
        <v>2412</v>
      </c>
      <c r="C33" s="162"/>
      <c r="D33" s="163"/>
      <c r="E33" s="163"/>
      <c r="F33" s="163"/>
    </row>
    <row r="34" spans="2:6">
      <c r="B34" s="158">
        <v>2419</v>
      </c>
      <c r="C34" s="162"/>
      <c r="D34" s="163"/>
      <c r="E34" s="163"/>
      <c r="F34" s="163"/>
    </row>
    <row r="35" spans="2:6">
      <c r="B35" s="158">
        <v>2420</v>
      </c>
      <c r="C35" s="162"/>
      <c r="D35" s="163"/>
      <c r="E35" s="163"/>
      <c r="F35" s="163"/>
    </row>
    <row r="36" spans="2:6">
      <c r="B36" s="158">
        <v>2899</v>
      </c>
      <c r="C36" s="162"/>
      <c r="D36" s="163"/>
      <c r="E36" s="163"/>
      <c r="F36" s="163"/>
    </row>
    <row r="37" spans="2:6">
      <c r="B37" s="168"/>
      <c r="C37" s="169"/>
      <c r="D37" s="163"/>
      <c r="E37" s="163"/>
      <c r="F37" s="163"/>
    </row>
    <row r="38" spans="2:6">
      <c r="B38" s="158">
        <v>3000</v>
      </c>
      <c r="C38" s="162"/>
      <c r="D38" s="163"/>
      <c r="E38" s="163"/>
      <c r="F38" s="163"/>
    </row>
    <row r="39" spans="2:6">
      <c r="B39" s="158">
        <v>30001</v>
      </c>
      <c r="C39" s="162"/>
      <c r="D39" s="163"/>
      <c r="E39" s="163"/>
      <c r="F39" s="163"/>
    </row>
    <row r="40" spans="2:6">
      <c r="B40" s="158">
        <v>30002</v>
      </c>
      <c r="C40" s="162"/>
      <c r="D40" s="163"/>
      <c r="E40" s="163"/>
      <c r="F40" s="163"/>
    </row>
    <row r="41" spans="2:6">
      <c r="B41" s="158">
        <v>3210</v>
      </c>
      <c r="C41" s="162"/>
      <c r="D41" s="163"/>
      <c r="E41" s="163"/>
      <c r="F41" s="163"/>
    </row>
    <row r="42" spans="2:6">
      <c r="B42" s="158">
        <v>3340</v>
      </c>
      <c r="C42" s="162"/>
      <c r="D42" s="163"/>
      <c r="E42" s="163"/>
      <c r="F42" s="163"/>
    </row>
    <row r="43" spans="2:6">
      <c r="B43" s="158">
        <v>3400</v>
      </c>
      <c r="C43" s="162"/>
      <c r="D43" s="163"/>
      <c r="E43" s="163"/>
      <c r="F43" s="163"/>
    </row>
    <row r="44" spans="2:6">
      <c r="B44" s="158">
        <v>3401</v>
      </c>
      <c r="C44" s="162"/>
      <c r="D44" s="163"/>
      <c r="E44" s="163"/>
      <c r="F44" s="163"/>
    </row>
    <row r="45" spans="2:6">
      <c r="B45" s="158">
        <v>3402</v>
      </c>
      <c r="C45" s="162"/>
      <c r="D45" s="163"/>
      <c r="E45" s="163"/>
      <c r="F45" s="163"/>
    </row>
    <row r="46" spans="2:6">
      <c r="B46" s="158">
        <v>3403</v>
      </c>
      <c r="C46" s="162"/>
      <c r="D46" s="163"/>
      <c r="E46" s="163"/>
      <c r="F46" s="163"/>
    </row>
    <row r="47" spans="2:6">
      <c r="B47" s="158">
        <v>3404</v>
      </c>
      <c r="C47" s="162"/>
      <c r="D47" s="163"/>
      <c r="E47" s="163"/>
      <c r="F47" s="163"/>
    </row>
    <row r="48" spans="2:6">
      <c r="B48" s="158">
        <v>3405</v>
      </c>
      <c r="C48" s="162"/>
      <c r="D48" s="163"/>
      <c r="E48" s="163"/>
      <c r="F48" s="163"/>
    </row>
    <row r="49" spans="2:6">
      <c r="B49" s="158">
        <v>3406</v>
      </c>
      <c r="C49" s="162"/>
      <c r="D49" s="163"/>
      <c r="E49" s="163"/>
      <c r="F49" s="163"/>
    </row>
    <row r="50" spans="2:6">
      <c r="B50" s="168"/>
      <c r="C50" s="169"/>
      <c r="D50" s="163"/>
      <c r="E50" s="163"/>
      <c r="F50" s="163"/>
    </row>
    <row r="51" spans="2:6">
      <c r="B51" s="158">
        <v>4320</v>
      </c>
      <c r="C51" s="162"/>
      <c r="D51" s="163"/>
      <c r="E51" s="163"/>
      <c r="F51" s="163"/>
    </row>
    <row r="52" spans="2:6">
      <c r="B52" s="158">
        <v>4500</v>
      </c>
      <c r="C52" s="162"/>
      <c r="D52" s="163"/>
      <c r="E52" s="163"/>
      <c r="F52" s="163"/>
    </row>
    <row r="53" spans="2:6">
      <c r="B53" s="158">
        <v>4501</v>
      </c>
      <c r="C53" s="162"/>
      <c r="D53" s="163"/>
      <c r="E53" s="163"/>
      <c r="F53" s="163"/>
    </row>
    <row r="54" spans="2:6">
      <c r="B54" s="158">
        <v>4510</v>
      </c>
      <c r="C54" s="162"/>
      <c r="D54" s="163"/>
      <c r="E54" s="163"/>
      <c r="F54" s="163"/>
    </row>
    <row r="55" spans="2:6">
      <c r="B55" s="158">
        <v>45200</v>
      </c>
      <c r="C55" s="162"/>
      <c r="D55" s="163"/>
      <c r="E55" s="163"/>
      <c r="F55" s="163"/>
    </row>
    <row r="56" spans="2:6">
      <c r="B56" s="158">
        <v>45201</v>
      </c>
      <c r="C56" s="162"/>
      <c r="D56" s="163"/>
      <c r="E56" s="163"/>
      <c r="F56" s="163"/>
    </row>
    <row r="57" spans="2:6">
      <c r="B57" s="158">
        <v>45202</v>
      </c>
      <c r="C57" s="162"/>
      <c r="D57" s="163"/>
      <c r="E57" s="163"/>
      <c r="F57" s="163"/>
    </row>
    <row r="58" spans="2:6">
      <c r="B58" s="158">
        <v>45203</v>
      </c>
      <c r="C58" s="162"/>
      <c r="D58" s="163"/>
      <c r="E58" s="163"/>
      <c r="F58" s="163"/>
    </row>
    <row r="59" spans="2:6">
      <c r="B59" s="158">
        <v>4570</v>
      </c>
      <c r="C59" s="162"/>
      <c r="D59" s="163"/>
      <c r="E59" s="163"/>
      <c r="F59" s="163"/>
    </row>
    <row r="60" spans="2:6">
      <c r="B60" s="158">
        <v>4580</v>
      </c>
      <c r="C60" s="162"/>
      <c r="D60" s="163"/>
      <c r="E60" s="163"/>
      <c r="F60" s="163"/>
    </row>
    <row r="61" spans="2:6">
      <c r="B61" s="158">
        <v>4611</v>
      </c>
      <c r="C61" s="162"/>
      <c r="D61" s="163"/>
      <c r="E61" s="163"/>
      <c r="F61" s="163"/>
    </row>
    <row r="62" spans="2:6">
      <c r="B62" s="158">
        <v>4633</v>
      </c>
      <c r="C62" s="162"/>
      <c r="D62" s="163"/>
      <c r="E62" s="163"/>
      <c r="F62" s="163"/>
    </row>
    <row r="63" spans="2:6">
      <c r="B63" s="158">
        <v>4641</v>
      </c>
      <c r="C63" s="162"/>
      <c r="D63" s="163"/>
      <c r="E63" s="163"/>
      <c r="F63" s="163"/>
    </row>
    <row r="64" spans="2:6">
      <c r="B64" s="158">
        <v>4650</v>
      </c>
      <c r="C64" s="162"/>
      <c r="D64" s="163"/>
      <c r="E64" s="163"/>
      <c r="F64" s="163"/>
    </row>
    <row r="65" spans="2:6">
      <c r="B65" s="158">
        <v>4652</v>
      </c>
      <c r="C65" s="162"/>
      <c r="D65" s="163"/>
      <c r="E65" s="163"/>
      <c r="F65" s="163"/>
    </row>
    <row r="66" spans="2:6">
      <c r="B66" s="158">
        <v>4690</v>
      </c>
      <c r="C66" s="162"/>
      <c r="D66" s="163"/>
      <c r="E66" s="163"/>
      <c r="F66" s="163"/>
    </row>
    <row r="67" spans="2:6">
      <c r="B67" s="158">
        <v>4810</v>
      </c>
      <c r="C67" s="162"/>
      <c r="D67" s="163"/>
      <c r="E67" s="163"/>
      <c r="F67" s="163"/>
    </row>
    <row r="68" spans="2:6">
      <c r="B68" s="158">
        <v>4811</v>
      </c>
      <c r="C68" s="162"/>
      <c r="D68" s="163"/>
      <c r="E68" s="163"/>
      <c r="F68" s="163"/>
    </row>
    <row r="69" spans="2:6">
      <c r="B69" s="158">
        <v>4824</v>
      </c>
      <c r="C69" s="162"/>
      <c r="D69" s="163"/>
      <c r="E69" s="163"/>
      <c r="F69" s="163"/>
    </row>
    <row r="70" spans="2:6">
      <c r="B70" s="158">
        <v>4825</v>
      </c>
      <c r="C70" s="162"/>
      <c r="D70" s="163"/>
      <c r="E70" s="163"/>
      <c r="F70" s="163"/>
    </row>
    <row r="71" spans="2:6">
      <c r="B71" s="158">
        <v>4827</v>
      </c>
      <c r="C71" s="162"/>
      <c r="D71" s="163"/>
      <c r="E71" s="163"/>
      <c r="F71" s="163"/>
    </row>
    <row r="72" spans="2:6">
      <c r="B72" s="158">
        <v>4830</v>
      </c>
      <c r="C72" s="162"/>
      <c r="D72" s="163"/>
      <c r="E72" s="163"/>
      <c r="F72" s="163"/>
    </row>
    <row r="73" spans="2:6">
      <c r="B73" s="158">
        <v>4833</v>
      </c>
      <c r="C73" s="162"/>
      <c r="D73" s="163"/>
      <c r="E73" s="163"/>
      <c r="F73" s="163"/>
    </row>
    <row r="74" spans="2:6">
      <c r="B74" s="158">
        <v>4839</v>
      </c>
      <c r="C74" s="162"/>
      <c r="D74" s="163"/>
      <c r="E74" s="163"/>
      <c r="F74" s="163"/>
    </row>
    <row r="75" spans="2:6">
      <c r="B75" s="158">
        <v>4850</v>
      </c>
      <c r="C75" s="162"/>
      <c r="D75" s="163"/>
      <c r="E75" s="163"/>
      <c r="F75" s="163"/>
    </row>
    <row r="76" spans="2:6">
      <c r="B76" s="158">
        <v>4856</v>
      </c>
      <c r="C76" s="162"/>
      <c r="D76" s="163"/>
      <c r="E76" s="163"/>
      <c r="F76" s="163"/>
    </row>
    <row r="77" spans="2:6">
      <c r="B77" s="158">
        <v>48561</v>
      </c>
      <c r="C77" s="162"/>
      <c r="D77" s="163"/>
      <c r="E77" s="163"/>
      <c r="F77" s="163"/>
    </row>
    <row r="78" spans="2:6">
      <c r="B78" s="158">
        <v>4890</v>
      </c>
      <c r="C78" s="162"/>
      <c r="D78" s="163"/>
      <c r="E78" s="163"/>
      <c r="F78" s="163"/>
    </row>
    <row r="79" spans="2:6">
      <c r="B79" s="158">
        <v>4893</v>
      </c>
      <c r="C79" s="162"/>
      <c r="D79" s="163"/>
      <c r="E79" s="163"/>
      <c r="F79" s="163"/>
    </row>
    <row r="80" spans="2:6">
      <c r="B80" s="158">
        <v>4896</v>
      </c>
      <c r="C80" s="162"/>
      <c r="D80" s="163"/>
      <c r="E80" s="163"/>
      <c r="F80" s="163"/>
    </row>
    <row r="81" spans="2:6">
      <c r="B81" s="158">
        <v>4897</v>
      </c>
      <c r="C81" s="162"/>
      <c r="D81" s="163"/>
      <c r="E81" s="163"/>
      <c r="F81" s="163"/>
    </row>
    <row r="82" spans="2:6">
      <c r="B82" s="168"/>
      <c r="C82" s="169"/>
      <c r="D82" s="163"/>
      <c r="E82" s="163"/>
      <c r="F82" s="163"/>
    </row>
    <row r="83" spans="2:6">
      <c r="B83" s="158">
        <v>5123</v>
      </c>
      <c r="C83" s="154" t="s">
        <v>129</v>
      </c>
      <c r="D83" s="163"/>
      <c r="E83" s="163"/>
      <c r="F83" s="163"/>
    </row>
    <row r="84" spans="2:6">
      <c r="B84" s="158">
        <v>5124</v>
      </c>
      <c r="C84" s="154" t="s">
        <v>130</v>
      </c>
      <c r="D84" s="163"/>
      <c r="E84" s="163"/>
      <c r="F84" s="163"/>
    </row>
    <row r="85" spans="2:6">
      <c r="B85" s="158">
        <v>5125</v>
      </c>
      <c r="C85" s="154" t="s">
        <v>131</v>
      </c>
      <c r="D85" s="163"/>
      <c r="E85" s="163"/>
      <c r="F85" s="163"/>
    </row>
    <row r="86" spans="2:6">
      <c r="B86" s="158">
        <v>5130</v>
      </c>
      <c r="C86" s="154" t="s">
        <v>132</v>
      </c>
      <c r="D86" s="163"/>
      <c r="E86" s="163"/>
      <c r="F86" s="163"/>
    </row>
    <row r="87" spans="2:6">
      <c r="B87" s="158">
        <v>5133</v>
      </c>
      <c r="C87" s="154" t="s">
        <v>133</v>
      </c>
      <c r="D87" s="163"/>
      <c r="E87" s="163"/>
      <c r="F87" s="163"/>
    </row>
    <row r="88" spans="2:6">
      <c r="B88" s="158">
        <v>5200</v>
      </c>
      <c r="C88" s="154" t="s">
        <v>134</v>
      </c>
      <c r="D88" s="163"/>
      <c r="E88" s="163"/>
      <c r="F88" s="163"/>
    </row>
    <row r="89" spans="2:6">
      <c r="B89" s="158">
        <v>5219</v>
      </c>
      <c r="C89" s="154" t="s">
        <v>135</v>
      </c>
      <c r="D89" s="163"/>
      <c r="E89" s="163"/>
      <c r="F89" s="163"/>
    </row>
    <row r="90" spans="2:6">
      <c r="B90" s="158">
        <v>5221</v>
      </c>
      <c r="C90" s="154" t="s">
        <v>136</v>
      </c>
      <c r="D90" s="163"/>
      <c r="E90" s="163"/>
      <c r="F90" s="163"/>
    </row>
    <row r="91" spans="2:6">
      <c r="B91" s="159">
        <v>52990</v>
      </c>
      <c r="C91" s="155" t="s">
        <v>137</v>
      </c>
      <c r="D91" s="163"/>
      <c r="E91" s="163"/>
      <c r="F91" s="163"/>
    </row>
    <row r="92" spans="2:6">
      <c r="B92" s="159">
        <v>5315</v>
      </c>
      <c r="C92" s="155" t="s">
        <v>138</v>
      </c>
      <c r="D92" s="163"/>
      <c r="E92" s="163"/>
      <c r="F92" s="163"/>
    </row>
    <row r="93" spans="2:6">
      <c r="B93" s="159">
        <v>5317</v>
      </c>
      <c r="C93" s="155" t="s">
        <v>139</v>
      </c>
      <c r="D93" s="163"/>
      <c r="E93" s="163"/>
      <c r="F93" s="163"/>
    </row>
    <row r="94" spans="2:6">
      <c r="B94" s="159">
        <v>5319</v>
      </c>
      <c r="C94" s="155" t="s">
        <v>140</v>
      </c>
      <c r="D94" s="163"/>
      <c r="E94" s="163"/>
      <c r="F94" s="163"/>
    </row>
    <row r="95" spans="2:6">
      <c r="B95" s="159">
        <v>5320</v>
      </c>
      <c r="C95" s="155" t="s">
        <v>141</v>
      </c>
      <c r="D95" s="163"/>
      <c r="E95" s="163"/>
      <c r="F95" s="163"/>
    </row>
    <row r="96" spans="2:6">
      <c r="B96" s="159">
        <v>5332</v>
      </c>
      <c r="C96" s="155" t="s">
        <v>142</v>
      </c>
      <c r="D96" s="163"/>
      <c r="E96" s="163"/>
      <c r="F96" s="163"/>
    </row>
    <row r="97" spans="2:6">
      <c r="B97" s="159">
        <v>5339</v>
      </c>
      <c r="C97" s="155" t="s">
        <v>143</v>
      </c>
      <c r="D97" s="163"/>
      <c r="E97" s="163"/>
      <c r="F97" s="163"/>
    </row>
    <row r="98" spans="2:6">
      <c r="B98" s="159">
        <v>5352</v>
      </c>
      <c r="C98" s="155" t="s">
        <v>144</v>
      </c>
      <c r="D98" s="163"/>
      <c r="E98" s="163"/>
      <c r="F98" s="163"/>
    </row>
    <row r="99" spans="2:6">
      <c r="B99" s="159">
        <v>5392</v>
      </c>
      <c r="C99" s="155" t="s">
        <v>145</v>
      </c>
      <c r="D99" s="163"/>
      <c r="E99" s="163"/>
      <c r="F99" s="163"/>
    </row>
    <row r="100" spans="2:6">
      <c r="B100" s="159">
        <v>5396</v>
      </c>
      <c r="C100" s="155" t="s">
        <v>146</v>
      </c>
      <c r="D100" s="163"/>
      <c r="E100" s="163"/>
      <c r="F100" s="163"/>
    </row>
    <row r="101" spans="2:6">
      <c r="B101" s="159">
        <v>5399</v>
      </c>
      <c r="C101" s="155" t="s">
        <v>147</v>
      </c>
      <c r="D101" s="163"/>
      <c r="E101" s="163"/>
      <c r="F101" s="163"/>
    </row>
    <row r="102" spans="2:6">
      <c r="B102" s="159">
        <v>53991</v>
      </c>
      <c r="C102" s="155"/>
      <c r="D102" s="163"/>
      <c r="E102" s="163"/>
      <c r="F102" s="163"/>
    </row>
    <row r="103" spans="2:6">
      <c r="B103" s="159">
        <v>5400</v>
      </c>
      <c r="C103" s="155" t="s">
        <v>148</v>
      </c>
      <c r="D103" s="163"/>
      <c r="E103" s="163"/>
      <c r="F103" s="163"/>
    </row>
    <row r="104" spans="2:6">
      <c r="B104" s="159">
        <v>5500</v>
      </c>
      <c r="C104" s="155" t="s">
        <v>178</v>
      </c>
      <c r="D104" s="163"/>
      <c r="E104" s="163"/>
      <c r="F104" s="163"/>
    </row>
    <row r="105" spans="2:6">
      <c r="B105" s="158">
        <v>5501</v>
      </c>
      <c r="C105" s="154" t="s">
        <v>149</v>
      </c>
      <c r="D105" s="163"/>
      <c r="E105" s="163"/>
      <c r="F105" s="163"/>
    </row>
    <row r="106" spans="2:6">
      <c r="B106" s="158">
        <v>5502</v>
      </c>
      <c r="C106" s="154" t="s">
        <v>150</v>
      </c>
      <c r="D106" s="163"/>
      <c r="E106" s="163"/>
      <c r="F106" s="163"/>
    </row>
    <row r="107" spans="2:6">
      <c r="B107" s="159">
        <v>5504</v>
      </c>
      <c r="C107" s="155" t="s">
        <v>151</v>
      </c>
      <c r="D107" s="163"/>
      <c r="E107" s="163"/>
      <c r="F107" s="163"/>
    </row>
    <row r="108" spans="2:6">
      <c r="B108" s="159">
        <v>55091</v>
      </c>
      <c r="C108" s="155"/>
      <c r="D108" s="163"/>
      <c r="E108" s="163"/>
      <c r="F108" s="163"/>
    </row>
    <row r="109" spans="2:6">
      <c r="B109" s="159">
        <v>55100</v>
      </c>
      <c r="C109" s="155" t="s">
        <v>152</v>
      </c>
    </row>
    <row r="110" spans="2:6">
      <c r="B110" s="159">
        <v>5512</v>
      </c>
      <c r="C110" s="155" t="s">
        <v>153</v>
      </c>
    </row>
    <row r="111" spans="2:6">
      <c r="B111" s="159">
        <v>5515</v>
      </c>
      <c r="C111" s="155" t="s">
        <v>154</v>
      </c>
    </row>
    <row r="112" spans="2:6">
      <c r="B112" s="159">
        <v>5525</v>
      </c>
      <c r="C112" s="155" t="s">
        <v>155</v>
      </c>
    </row>
    <row r="113" spans="2:3">
      <c r="B113" s="159">
        <v>5530</v>
      </c>
      <c r="C113" s="155" t="s">
        <v>156</v>
      </c>
    </row>
    <row r="114" spans="2:3">
      <c r="B114" s="159">
        <v>5532</v>
      </c>
      <c r="C114" s="155" t="s">
        <v>157</v>
      </c>
    </row>
    <row r="115" spans="2:3">
      <c r="B115" s="159">
        <v>5539</v>
      </c>
      <c r="C115" s="155" t="s">
        <v>158</v>
      </c>
    </row>
    <row r="116" spans="2:3">
      <c r="B116" s="159">
        <v>5540</v>
      </c>
      <c r="C116" s="155" t="s">
        <v>159</v>
      </c>
    </row>
    <row r="117" spans="2:3">
      <c r="B117" s="160">
        <v>5551</v>
      </c>
      <c r="C117" s="155" t="s">
        <v>160</v>
      </c>
    </row>
    <row r="118" spans="2:3">
      <c r="B118" s="160">
        <v>5552</v>
      </c>
      <c r="C118" s="155" t="s">
        <v>161</v>
      </c>
    </row>
    <row r="119" spans="2:3">
      <c r="B119" s="160">
        <v>5553</v>
      </c>
      <c r="C119" s="155" t="s">
        <v>162</v>
      </c>
    </row>
    <row r="120" spans="2:3">
      <c r="B120" s="160">
        <v>5557</v>
      </c>
      <c r="C120" s="155" t="s">
        <v>163</v>
      </c>
    </row>
    <row r="121" spans="2:3">
      <c r="B121" s="160">
        <v>5560</v>
      </c>
      <c r="C121" s="155" t="s">
        <v>179</v>
      </c>
    </row>
    <row r="122" spans="2:3">
      <c r="B122" s="159">
        <v>5590</v>
      </c>
      <c r="C122" s="155" t="s">
        <v>182</v>
      </c>
    </row>
    <row r="123" spans="2:3">
      <c r="B123" s="159">
        <v>5591</v>
      </c>
      <c r="C123" s="155" t="s">
        <v>183</v>
      </c>
    </row>
    <row r="124" spans="2:3">
      <c r="B124" s="159">
        <v>5592</v>
      </c>
      <c r="C124" s="155" t="s">
        <v>184</v>
      </c>
    </row>
    <row r="125" spans="2:3">
      <c r="B125" s="159">
        <v>5593</v>
      </c>
      <c r="C125" s="155" t="s">
        <v>185</v>
      </c>
    </row>
    <row r="126" spans="2:3">
      <c r="B126" s="158">
        <v>5599</v>
      </c>
      <c r="C126" s="156" t="s">
        <v>186</v>
      </c>
    </row>
    <row r="127" spans="2:3">
      <c r="B127" s="158">
        <v>55991</v>
      </c>
      <c r="C127" s="156" t="s">
        <v>126</v>
      </c>
    </row>
    <row r="128" spans="2:3">
      <c r="B128" s="158">
        <v>5840</v>
      </c>
      <c r="C128" s="156" t="s">
        <v>125</v>
      </c>
    </row>
    <row r="129" spans="2:3">
      <c r="B129" s="158">
        <v>5861</v>
      </c>
      <c r="C129" s="156" t="s">
        <v>187</v>
      </c>
    </row>
    <row r="130" spans="2:3">
      <c r="B130" s="168"/>
      <c r="C130" s="170"/>
    </row>
    <row r="131" spans="2:3">
      <c r="B131" s="158">
        <v>6112</v>
      </c>
      <c r="C131" s="154" t="s">
        <v>188</v>
      </c>
    </row>
    <row r="132" spans="2:3">
      <c r="B132" s="158">
        <v>6551</v>
      </c>
      <c r="C132" s="154" t="s">
        <v>171</v>
      </c>
    </row>
    <row r="133" spans="2:3">
      <c r="B133" s="158">
        <v>6613</v>
      </c>
      <c r="C133" s="154" t="s">
        <v>189</v>
      </c>
    </row>
    <row r="134" spans="2:3">
      <c r="B134" s="158">
        <v>6619</v>
      </c>
      <c r="C134" s="154" t="s">
        <v>172</v>
      </c>
    </row>
    <row r="135" spans="2:3">
      <c r="B135" s="158">
        <v>6690</v>
      </c>
      <c r="C135" s="154" t="s">
        <v>190</v>
      </c>
    </row>
    <row r="136" spans="2:3">
      <c r="B136" s="158">
        <v>6707</v>
      </c>
      <c r="C136" s="154" t="s">
        <v>181</v>
      </c>
    </row>
    <row r="137" spans="2:3">
      <c r="B137" s="158">
        <v>6866</v>
      </c>
      <c r="C137" s="154" t="s">
        <v>191</v>
      </c>
    </row>
    <row r="138" spans="2:3">
      <c r="B138" s="406" t="s">
        <v>173</v>
      </c>
      <c r="C138" s="407"/>
    </row>
    <row r="139" spans="2:3">
      <c r="B139" s="406" t="s">
        <v>174</v>
      </c>
      <c r="C139" s="407"/>
    </row>
    <row r="140" spans="2:3">
      <c r="B140" s="158"/>
      <c r="C140" s="162"/>
    </row>
    <row r="141" spans="2:3">
      <c r="B141" s="161"/>
    </row>
    <row r="142" spans="2:3" ht="13.5" thickBot="1">
      <c r="B142" s="161"/>
    </row>
    <row r="143" spans="2:3">
      <c r="B143" s="264"/>
      <c r="C143" s="267" t="s">
        <v>177</v>
      </c>
    </row>
    <row r="144" spans="2:3">
      <c r="B144" s="401" t="s">
        <v>175</v>
      </c>
      <c r="C144" s="402"/>
    </row>
    <row r="145" spans="2:3" ht="13.5" thickBot="1">
      <c r="B145" s="265"/>
      <c r="C145" s="268" t="s">
        <v>176</v>
      </c>
    </row>
    <row r="146" spans="2:3">
      <c r="B146" s="161"/>
    </row>
    <row r="147" spans="2:3">
      <c r="B147" s="161"/>
    </row>
    <row r="148" spans="2:3">
      <c r="B148" s="161"/>
    </row>
    <row r="149" spans="2:3">
      <c r="B149" s="161"/>
    </row>
    <row r="150" spans="2:3">
      <c r="B150" s="161"/>
    </row>
    <row r="151" spans="2:3">
      <c r="B151" s="161"/>
    </row>
    <row r="152" spans="2:3">
      <c r="B152" s="161"/>
    </row>
    <row r="153" spans="2:3">
      <c r="B153" s="161"/>
    </row>
    <row r="154" spans="2:3">
      <c r="B154" s="161"/>
    </row>
    <row r="155" spans="2:3">
      <c r="B155" s="161"/>
    </row>
    <row r="156" spans="2:3">
      <c r="B156" s="161"/>
    </row>
    <row r="157" spans="2:3">
      <c r="B157" s="161"/>
    </row>
    <row r="158" spans="2:3">
      <c r="B158" s="161"/>
    </row>
    <row r="159" spans="2:3">
      <c r="B159" s="161"/>
    </row>
    <row r="160" spans="2:3">
      <c r="B160" s="161"/>
    </row>
    <row r="161" spans="2:2">
      <c r="B161" s="161"/>
    </row>
    <row r="162" spans="2:2">
      <c r="B162" s="161"/>
    </row>
    <row r="163" spans="2:2">
      <c r="B163" s="161"/>
    </row>
    <row r="164" spans="2:2">
      <c r="B164" s="161"/>
    </row>
    <row r="165" spans="2:2">
      <c r="B165" s="161"/>
    </row>
    <row r="166" spans="2:2">
      <c r="B166" s="161"/>
    </row>
    <row r="167" spans="2:2">
      <c r="B167" s="161"/>
    </row>
    <row r="168" spans="2:2">
      <c r="B168" s="161"/>
    </row>
    <row r="169" spans="2:2">
      <c r="B169" s="161"/>
    </row>
    <row r="170" spans="2:2">
      <c r="B170" s="161"/>
    </row>
    <row r="171" spans="2:2">
      <c r="B171" s="161"/>
    </row>
    <row r="172" spans="2:2">
      <c r="B172" s="161"/>
    </row>
    <row r="173" spans="2:2">
      <c r="B173" s="161"/>
    </row>
    <row r="174" spans="2:2">
      <c r="B174" s="161"/>
    </row>
    <row r="175" spans="2:2">
      <c r="B175" s="161"/>
    </row>
    <row r="176" spans="2:2">
      <c r="B176" s="161"/>
    </row>
    <row r="177" spans="2:2">
      <c r="B177" s="161"/>
    </row>
    <row r="178" spans="2:2">
      <c r="B178" s="161"/>
    </row>
    <row r="179" spans="2:2">
      <c r="B179" s="161"/>
    </row>
    <row r="180" spans="2:2">
      <c r="B180" s="157"/>
    </row>
    <row r="181" spans="2:2">
      <c r="B181" s="157"/>
    </row>
    <row r="182" spans="2:2">
      <c r="B182" s="157"/>
    </row>
    <row r="183" spans="2:2">
      <c r="B183" s="157"/>
    </row>
    <row r="184" spans="2:2">
      <c r="B184" s="157"/>
    </row>
    <row r="185" spans="2:2">
      <c r="B185" s="157"/>
    </row>
    <row r="186" spans="2:2">
      <c r="B186" s="157"/>
    </row>
    <row r="187" spans="2:2">
      <c r="B187" s="157"/>
    </row>
    <row r="188" spans="2:2">
      <c r="B188" s="157"/>
    </row>
    <row r="189" spans="2:2">
      <c r="B189" s="157"/>
    </row>
    <row r="190" spans="2:2">
      <c r="B190" s="157"/>
    </row>
    <row r="191" spans="2:2">
      <c r="B191" s="157"/>
    </row>
    <row r="192" spans="2:2">
      <c r="B192" s="157"/>
    </row>
    <row r="193" spans="2:2">
      <c r="B193" s="157"/>
    </row>
    <row r="194" spans="2:2">
      <c r="B194" s="157"/>
    </row>
    <row r="195" spans="2:2">
      <c r="B195" s="157"/>
    </row>
    <row r="196" spans="2:2">
      <c r="B196" s="157"/>
    </row>
    <row r="197" spans="2:2">
      <c r="B197" s="157"/>
    </row>
    <row r="198" spans="2:2">
      <c r="B198" s="157"/>
    </row>
    <row r="199" spans="2:2">
      <c r="B199" s="157"/>
    </row>
    <row r="200" spans="2:2">
      <c r="B200" s="157"/>
    </row>
    <row r="201" spans="2:2">
      <c r="B201" s="157"/>
    </row>
    <row r="202" spans="2:2">
      <c r="B202" s="157"/>
    </row>
    <row r="203" spans="2:2">
      <c r="B203" s="157"/>
    </row>
    <row r="204" spans="2:2">
      <c r="B204" s="157"/>
    </row>
    <row r="205" spans="2:2">
      <c r="B205" s="157"/>
    </row>
    <row r="206" spans="2:2">
      <c r="B206" s="157"/>
    </row>
    <row r="207" spans="2:2">
      <c r="B207" s="157"/>
    </row>
    <row r="208" spans="2:2">
      <c r="B208" s="157"/>
    </row>
    <row r="209" spans="2:2">
      <c r="B209" s="157"/>
    </row>
    <row r="210" spans="2:2">
      <c r="B210" s="157"/>
    </row>
    <row r="211" spans="2:2">
      <c r="B211" s="157"/>
    </row>
    <row r="212" spans="2:2">
      <c r="B212" s="157"/>
    </row>
    <row r="213" spans="2:2">
      <c r="B213" s="157"/>
    </row>
    <row r="214" spans="2:2">
      <c r="B214" s="157"/>
    </row>
    <row r="215" spans="2:2">
      <c r="B215" s="157"/>
    </row>
    <row r="216" spans="2:2">
      <c r="B216" s="157"/>
    </row>
    <row r="217" spans="2:2">
      <c r="B217" s="157"/>
    </row>
    <row r="218" spans="2:2">
      <c r="B218" s="157"/>
    </row>
    <row r="219" spans="2:2">
      <c r="B219" s="157"/>
    </row>
    <row r="220" spans="2:2">
      <c r="B220" s="157"/>
    </row>
    <row r="221" spans="2:2">
      <c r="B221" s="157"/>
    </row>
    <row r="222" spans="2:2">
      <c r="B222" s="157"/>
    </row>
    <row r="223" spans="2:2">
      <c r="B223" s="157"/>
    </row>
    <row r="224" spans="2:2">
      <c r="B224" s="157"/>
    </row>
    <row r="225" spans="2:2">
      <c r="B225" s="157"/>
    </row>
    <row r="226" spans="2:2">
      <c r="B226" s="157"/>
    </row>
    <row r="227" spans="2:2">
      <c r="B227" s="157"/>
    </row>
    <row r="228" spans="2:2">
      <c r="B228" s="157"/>
    </row>
    <row r="229" spans="2:2">
      <c r="B229" s="157"/>
    </row>
    <row r="230" spans="2:2">
      <c r="B230" s="157"/>
    </row>
    <row r="231" spans="2:2">
      <c r="B231" s="157"/>
    </row>
    <row r="232" spans="2:2">
      <c r="B232" s="157"/>
    </row>
    <row r="233" spans="2:2">
      <c r="B233" s="157"/>
    </row>
    <row r="234" spans="2:2">
      <c r="B234" s="157"/>
    </row>
    <row r="235" spans="2:2">
      <c r="B235" s="157"/>
    </row>
    <row r="236" spans="2:2">
      <c r="B236" s="157"/>
    </row>
    <row r="237" spans="2:2">
      <c r="B237" s="157"/>
    </row>
    <row r="238" spans="2:2">
      <c r="B238" s="157"/>
    </row>
    <row r="239" spans="2:2">
      <c r="B239" s="157"/>
    </row>
    <row r="240" spans="2:2">
      <c r="B240" s="157"/>
    </row>
    <row r="241" spans="2:2">
      <c r="B241" s="157"/>
    </row>
    <row r="242" spans="2:2">
      <c r="B242" s="157"/>
    </row>
    <row r="243" spans="2:2">
      <c r="B243" s="157"/>
    </row>
    <row r="244" spans="2:2">
      <c r="B244" s="157"/>
    </row>
    <row r="245" spans="2:2">
      <c r="B245" s="157"/>
    </row>
    <row r="246" spans="2:2">
      <c r="B246" s="157"/>
    </row>
    <row r="247" spans="2:2">
      <c r="B247" s="157"/>
    </row>
    <row r="248" spans="2:2">
      <c r="B248" s="157"/>
    </row>
    <row r="249" spans="2:2">
      <c r="B249" s="157"/>
    </row>
    <row r="250" spans="2:2">
      <c r="B250" s="157"/>
    </row>
    <row r="251" spans="2:2">
      <c r="B251" s="157"/>
    </row>
    <row r="252" spans="2:2">
      <c r="B252" s="157"/>
    </row>
    <row r="253" spans="2:2">
      <c r="B253" s="157"/>
    </row>
    <row r="254" spans="2:2">
      <c r="B254" s="157"/>
    </row>
    <row r="255" spans="2:2">
      <c r="B255" s="157"/>
    </row>
    <row r="256" spans="2:2">
      <c r="B256" s="157"/>
    </row>
    <row r="257" spans="2:2">
      <c r="B257" s="157"/>
    </row>
    <row r="258" spans="2:2">
      <c r="B258" s="157"/>
    </row>
    <row r="259" spans="2:2">
      <c r="B259" s="157"/>
    </row>
    <row r="260" spans="2:2">
      <c r="B260" s="157"/>
    </row>
    <row r="261" spans="2:2">
      <c r="B261" s="157"/>
    </row>
    <row r="262" spans="2:2">
      <c r="B262" s="157"/>
    </row>
    <row r="263" spans="2:2">
      <c r="B263" s="157"/>
    </row>
    <row r="264" spans="2:2">
      <c r="B264" s="157"/>
    </row>
    <row r="265" spans="2:2">
      <c r="B265" s="157"/>
    </row>
    <row r="266" spans="2:2">
      <c r="B266" s="157"/>
    </row>
    <row r="267" spans="2:2">
      <c r="B267" s="157"/>
    </row>
    <row r="268" spans="2:2">
      <c r="B268" s="157"/>
    </row>
    <row r="269" spans="2:2">
      <c r="B269" s="157"/>
    </row>
    <row r="270" spans="2:2">
      <c r="B270" s="157"/>
    </row>
    <row r="271" spans="2:2">
      <c r="B271" s="157"/>
    </row>
    <row r="272" spans="2:2">
      <c r="B272" s="157"/>
    </row>
    <row r="273" spans="2:2">
      <c r="B273" s="157"/>
    </row>
    <row r="274" spans="2:2">
      <c r="B274" s="157"/>
    </row>
    <row r="275" spans="2:2">
      <c r="B275" s="157"/>
    </row>
    <row r="276" spans="2:2">
      <c r="B276" s="157"/>
    </row>
    <row r="277" spans="2:2">
      <c r="B277" s="157"/>
    </row>
    <row r="278" spans="2:2">
      <c r="B278" s="157"/>
    </row>
    <row r="279" spans="2:2">
      <c r="B279" s="157"/>
    </row>
    <row r="280" spans="2:2">
      <c r="B280" s="157"/>
    </row>
    <row r="281" spans="2:2">
      <c r="B281" s="157"/>
    </row>
    <row r="282" spans="2:2">
      <c r="B282" s="157"/>
    </row>
    <row r="283" spans="2:2">
      <c r="B283" s="157"/>
    </row>
    <row r="284" spans="2:2">
      <c r="B284" s="157"/>
    </row>
    <row r="285" spans="2:2">
      <c r="B285" s="157"/>
    </row>
    <row r="286" spans="2:2">
      <c r="B286" s="157"/>
    </row>
    <row r="287" spans="2:2">
      <c r="B287" s="157"/>
    </row>
    <row r="288" spans="2:2">
      <c r="B288" s="157"/>
    </row>
    <row r="289" spans="2:2">
      <c r="B289" s="157"/>
    </row>
    <row r="290" spans="2:2">
      <c r="B290" s="157"/>
    </row>
    <row r="291" spans="2:2">
      <c r="B291" s="157"/>
    </row>
    <row r="292" spans="2:2">
      <c r="B292" s="157"/>
    </row>
    <row r="293" spans="2:2">
      <c r="B293" s="157"/>
    </row>
    <row r="294" spans="2:2">
      <c r="B294" s="157"/>
    </row>
    <row r="295" spans="2:2">
      <c r="B295" s="157"/>
    </row>
    <row r="296" spans="2:2">
      <c r="B296" s="157"/>
    </row>
    <row r="297" spans="2:2">
      <c r="B297" s="157"/>
    </row>
    <row r="298" spans="2:2">
      <c r="B298" s="157"/>
    </row>
    <row r="299" spans="2:2">
      <c r="B299" s="157"/>
    </row>
    <row r="300" spans="2:2">
      <c r="B300" s="157"/>
    </row>
    <row r="301" spans="2:2">
      <c r="B301" s="157"/>
    </row>
    <row r="302" spans="2:2">
      <c r="B302" s="157"/>
    </row>
    <row r="303" spans="2:2">
      <c r="B303" s="157"/>
    </row>
    <row r="304" spans="2:2">
      <c r="B304" s="157"/>
    </row>
    <row r="305" spans="2:2">
      <c r="B305" s="157"/>
    </row>
    <row r="306" spans="2:2">
      <c r="B306" s="157"/>
    </row>
    <row r="307" spans="2:2">
      <c r="B307" s="157"/>
    </row>
    <row r="308" spans="2:2">
      <c r="B308" s="157"/>
    </row>
    <row r="309" spans="2:2">
      <c r="B309" s="157"/>
    </row>
    <row r="310" spans="2:2">
      <c r="B310" s="157"/>
    </row>
    <row r="311" spans="2:2">
      <c r="B311" s="157"/>
    </row>
    <row r="312" spans="2:2">
      <c r="B312" s="157"/>
    </row>
    <row r="313" spans="2:2">
      <c r="B313" s="157"/>
    </row>
    <row r="314" spans="2:2">
      <c r="B314" s="157"/>
    </row>
    <row r="315" spans="2:2">
      <c r="B315" s="157"/>
    </row>
    <row r="316" spans="2:2">
      <c r="B316" s="157"/>
    </row>
    <row r="317" spans="2:2">
      <c r="B317" s="157"/>
    </row>
    <row r="318" spans="2:2">
      <c r="B318" s="157"/>
    </row>
    <row r="319" spans="2:2">
      <c r="B319" s="157"/>
    </row>
    <row r="320" spans="2:2">
      <c r="B320" s="157"/>
    </row>
    <row r="321" spans="2:2">
      <c r="B321" s="157"/>
    </row>
    <row r="322" spans="2:2">
      <c r="B322" s="157"/>
    </row>
    <row r="323" spans="2:2">
      <c r="B323" s="157"/>
    </row>
    <row r="324" spans="2:2">
      <c r="B324" s="157"/>
    </row>
    <row r="325" spans="2:2">
      <c r="B325" s="157"/>
    </row>
    <row r="326" spans="2:2">
      <c r="B326" s="157"/>
    </row>
    <row r="327" spans="2:2">
      <c r="B327" s="157"/>
    </row>
    <row r="328" spans="2:2">
      <c r="B328" s="157"/>
    </row>
    <row r="329" spans="2:2">
      <c r="B329" s="157"/>
    </row>
    <row r="330" spans="2:2">
      <c r="B330" s="157"/>
    </row>
    <row r="331" spans="2:2">
      <c r="B331" s="157"/>
    </row>
    <row r="332" spans="2:2">
      <c r="B332" s="157"/>
    </row>
    <row r="333" spans="2:2">
      <c r="B333" s="157"/>
    </row>
    <row r="334" spans="2:2">
      <c r="B334" s="157"/>
    </row>
    <row r="335" spans="2:2">
      <c r="B335" s="157"/>
    </row>
    <row r="336" spans="2:2">
      <c r="B336" s="157"/>
    </row>
    <row r="337" spans="2:2">
      <c r="B337" s="157"/>
    </row>
    <row r="338" spans="2:2">
      <c r="B338" s="157"/>
    </row>
    <row r="339" spans="2:2">
      <c r="B339" s="157"/>
    </row>
    <row r="340" spans="2:2">
      <c r="B340" s="157"/>
    </row>
    <row r="341" spans="2:2">
      <c r="B341" s="157"/>
    </row>
    <row r="342" spans="2:2">
      <c r="B342" s="157"/>
    </row>
    <row r="343" spans="2:2">
      <c r="B343" s="157"/>
    </row>
    <row r="344" spans="2:2">
      <c r="B344" s="157"/>
    </row>
    <row r="345" spans="2:2">
      <c r="B345" s="157"/>
    </row>
    <row r="346" spans="2:2">
      <c r="B346" s="157"/>
    </row>
    <row r="347" spans="2:2">
      <c r="B347" s="157"/>
    </row>
    <row r="348" spans="2:2">
      <c r="B348" s="157"/>
    </row>
    <row r="349" spans="2:2">
      <c r="B349" s="157"/>
    </row>
    <row r="350" spans="2:2">
      <c r="B350" s="157"/>
    </row>
    <row r="351" spans="2:2">
      <c r="B351" s="157"/>
    </row>
    <row r="352" spans="2:2">
      <c r="B352" s="157"/>
    </row>
    <row r="353" spans="2:2">
      <c r="B353" s="157"/>
    </row>
    <row r="354" spans="2:2">
      <c r="B354" s="157"/>
    </row>
    <row r="355" spans="2:2">
      <c r="B355" s="157"/>
    </row>
    <row r="356" spans="2:2">
      <c r="B356" s="157"/>
    </row>
    <row r="357" spans="2:2">
      <c r="B357" s="157"/>
    </row>
    <row r="358" spans="2:2">
      <c r="B358" s="157"/>
    </row>
    <row r="359" spans="2:2">
      <c r="B359" s="157"/>
    </row>
    <row r="360" spans="2:2">
      <c r="B360" s="157"/>
    </row>
    <row r="361" spans="2:2">
      <c r="B361" s="157"/>
    </row>
    <row r="362" spans="2:2">
      <c r="B362" s="157"/>
    </row>
    <row r="363" spans="2:2">
      <c r="B363" s="157"/>
    </row>
    <row r="364" spans="2:2">
      <c r="B364" s="157"/>
    </row>
    <row r="365" spans="2:2">
      <c r="B365" s="157"/>
    </row>
    <row r="366" spans="2:2">
      <c r="B366" s="157"/>
    </row>
    <row r="367" spans="2:2">
      <c r="B367" s="157"/>
    </row>
    <row r="368" spans="2:2">
      <c r="B368" s="157"/>
    </row>
    <row r="369" spans="2:2">
      <c r="B369" s="157"/>
    </row>
    <row r="370" spans="2:2">
      <c r="B370" s="157"/>
    </row>
    <row r="371" spans="2:2">
      <c r="B371" s="157"/>
    </row>
    <row r="372" spans="2:2">
      <c r="B372" s="157"/>
    </row>
    <row r="373" spans="2:2">
      <c r="B373" s="157"/>
    </row>
    <row r="374" spans="2:2">
      <c r="B374" s="157"/>
    </row>
    <row r="375" spans="2:2">
      <c r="B375" s="157"/>
    </row>
    <row r="376" spans="2:2">
      <c r="B376" s="157"/>
    </row>
    <row r="377" spans="2:2">
      <c r="B377" s="157"/>
    </row>
    <row r="378" spans="2:2">
      <c r="B378" s="157"/>
    </row>
    <row r="379" spans="2:2">
      <c r="B379" s="157"/>
    </row>
    <row r="380" spans="2:2">
      <c r="B380" s="157"/>
    </row>
    <row r="381" spans="2:2">
      <c r="B381" s="157"/>
    </row>
    <row r="382" spans="2:2">
      <c r="B382" s="157"/>
    </row>
    <row r="383" spans="2:2">
      <c r="B383" s="157"/>
    </row>
    <row r="384" spans="2:2">
      <c r="B384" s="157"/>
    </row>
    <row r="385" spans="2:2">
      <c r="B385" s="157"/>
    </row>
    <row r="386" spans="2:2">
      <c r="B386" s="157"/>
    </row>
    <row r="387" spans="2:2">
      <c r="B387" s="157"/>
    </row>
    <row r="388" spans="2:2">
      <c r="B388" s="157"/>
    </row>
    <row r="389" spans="2:2">
      <c r="B389" s="157"/>
    </row>
    <row r="390" spans="2:2">
      <c r="B390" s="157"/>
    </row>
    <row r="391" spans="2:2">
      <c r="B391" s="157"/>
    </row>
    <row r="392" spans="2:2">
      <c r="B392" s="157"/>
    </row>
    <row r="393" spans="2:2">
      <c r="B393" s="157"/>
    </row>
    <row r="394" spans="2:2">
      <c r="B394" s="157"/>
    </row>
    <row r="395" spans="2:2">
      <c r="B395" s="157"/>
    </row>
    <row r="396" spans="2:2">
      <c r="B396" s="157"/>
    </row>
    <row r="397" spans="2:2">
      <c r="B397" s="157"/>
    </row>
    <row r="398" spans="2:2">
      <c r="B398" s="157"/>
    </row>
    <row r="399" spans="2:2">
      <c r="B399" s="157"/>
    </row>
    <row r="400" spans="2:2">
      <c r="B400" s="157"/>
    </row>
    <row r="401" spans="2:2">
      <c r="B401" s="157"/>
    </row>
    <row r="402" spans="2:2">
      <c r="B402" s="157"/>
    </row>
    <row r="403" spans="2:2">
      <c r="B403" s="157"/>
    </row>
    <row r="404" spans="2:2">
      <c r="B404" s="157"/>
    </row>
    <row r="405" spans="2:2">
      <c r="B405" s="157"/>
    </row>
    <row r="406" spans="2:2">
      <c r="B406" s="157"/>
    </row>
    <row r="407" spans="2:2">
      <c r="B407" s="157"/>
    </row>
    <row r="408" spans="2:2">
      <c r="B408" s="157"/>
    </row>
    <row r="409" spans="2:2">
      <c r="B409" s="157"/>
    </row>
    <row r="410" spans="2:2">
      <c r="B410" s="157"/>
    </row>
    <row r="411" spans="2:2">
      <c r="B411" s="157"/>
    </row>
    <row r="412" spans="2:2">
      <c r="B412" s="157"/>
    </row>
    <row r="413" spans="2:2">
      <c r="B413" s="157"/>
    </row>
    <row r="414" spans="2:2">
      <c r="B414" s="157"/>
    </row>
    <row r="415" spans="2:2">
      <c r="B415" s="157"/>
    </row>
    <row r="416" spans="2:2">
      <c r="B416" s="157"/>
    </row>
    <row r="417" spans="2:2">
      <c r="B417" s="157"/>
    </row>
    <row r="418" spans="2:2">
      <c r="B418" s="157"/>
    </row>
    <row r="419" spans="2:2">
      <c r="B419" s="157"/>
    </row>
    <row r="420" spans="2:2">
      <c r="B420" s="157"/>
    </row>
    <row r="421" spans="2:2">
      <c r="B421" s="157"/>
    </row>
    <row r="422" spans="2:2">
      <c r="B422" s="157"/>
    </row>
    <row r="423" spans="2:2">
      <c r="B423" s="157"/>
    </row>
    <row r="424" spans="2:2">
      <c r="B424" s="157"/>
    </row>
    <row r="425" spans="2:2">
      <c r="B425" s="157"/>
    </row>
    <row r="426" spans="2:2">
      <c r="B426" s="157"/>
    </row>
    <row r="427" spans="2:2">
      <c r="B427" s="157"/>
    </row>
    <row r="428" spans="2:2">
      <c r="B428" s="157"/>
    </row>
    <row r="429" spans="2:2">
      <c r="B429" s="157"/>
    </row>
    <row r="430" spans="2:2">
      <c r="B430" s="157"/>
    </row>
    <row r="431" spans="2:2">
      <c r="B431" s="157"/>
    </row>
    <row r="432" spans="2:2">
      <c r="B432" s="157"/>
    </row>
    <row r="433" spans="2:2">
      <c r="B433" s="157"/>
    </row>
    <row r="434" spans="2:2">
      <c r="B434" s="157"/>
    </row>
    <row r="435" spans="2:2">
      <c r="B435" s="157"/>
    </row>
    <row r="436" spans="2:2">
      <c r="B436" s="157"/>
    </row>
    <row r="437" spans="2:2">
      <c r="B437" s="157"/>
    </row>
    <row r="438" spans="2:2">
      <c r="B438" s="157"/>
    </row>
    <row r="439" spans="2:2">
      <c r="B439" s="157"/>
    </row>
    <row r="440" spans="2:2">
      <c r="B440" s="157"/>
    </row>
    <row r="441" spans="2:2">
      <c r="B441" s="157"/>
    </row>
    <row r="442" spans="2:2">
      <c r="B442" s="157"/>
    </row>
    <row r="443" spans="2:2">
      <c r="B443" s="157"/>
    </row>
    <row r="444" spans="2:2">
      <c r="B444" s="157"/>
    </row>
    <row r="445" spans="2:2">
      <c r="B445" s="157"/>
    </row>
    <row r="446" spans="2:2">
      <c r="B446" s="157"/>
    </row>
    <row r="447" spans="2:2">
      <c r="B447" s="157"/>
    </row>
    <row r="448" spans="2:2">
      <c r="B448" s="157"/>
    </row>
    <row r="449" spans="2:2">
      <c r="B449" s="157"/>
    </row>
    <row r="450" spans="2:2">
      <c r="B450" s="157"/>
    </row>
    <row r="451" spans="2:2">
      <c r="B451" s="157"/>
    </row>
    <row r="452" spans="2:2">
      <c r="B452" s="157"/>
    </row>
    <row r="453" spans="2:2">
      <c r="B453" s="157"/>
    </row>
    <row r="454" spans="2:2">
      <c r="B454" s="157"/>
    </row>
    <row r="455" spans="2:2">
      <c r="B455" s="157"/>
    </row>
    <row r="456" spans="2:2">
      <c r="B456" s="157"/>
    </row>
    <row r="457" spans="2:2">
      <c r="B457" s="157"/>
    </row>
    <row r="458" spans="2:2">
      <c r="B458" s="157"/>
    </row>
    <row r="459" spans="2:2">
      <c r="B459" s="157"/>
    </row>
    <row r="460" spans="2:2">
      <c r="B460" s="157"/>
    </row>
    <row r="461" spans="2:2">
      <c r="B461" s="157"/>
    </row>
    <row r="462" spans="2:2">
      <c r="B462" s="157"/>
    </row>
    <row r="463" spans="2:2">
      <c r="B463" s="157"/>
    </row>
    <row r="464" spans="2:2">
      <c r="B464" s="157"/>
    </row>
    <row r="465" spans="2:2">
      <c r="B465" s="157"/>
    </row>
    <row r="466" spans="2:2">
      <c r="B466" s="157"/>
    </row>
    <row r="467" spans="2:2">
      <c r="B467" s="157"/>
    </row>
    <row r="468" spans="2:2">
      <c r="B468" s="157"/>
    </row>
    <row r="469" spans="2:2">
      <c r="B469" s="157"/>
    </row>
    <row r="470" spans="2:2">
      <c r="B470" s="157"/>
    </row>
    <row r="471" spans="2:2">
      <c r="B471" s="157"/>
    </row>
    <row r="472" spans="2:2">
      <c r="B472" s="157"/>
    </row>
    <row r="473" spans="2:2">
      <c r="B473" s="157"/>
    </row>
    <row r="474" spans="2:2">
      <c r="B474" s="157"/>
    </row>
    <row r="475" spans="2:2">
      <c r="B475" s="157"/>
    </row>
    <row r="476" spans="2:2">
      <c r="B476" s="157"/>
    </row>
    <row r="477" spans="2:2">
      <c r="B477" s="157"/>
    </row>
  </sheetData>
  <mergeCells count="5">
    <mergeCell ref="B144:C144"/>
    <mergeCell ref="B2:F2"/>
    <mergeCell ref="B1:F1"/>
    <mergeCell ref="B138:C138"/>
    <mergeCell ref="B139:C13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bs</vt:lpstr>
      <vt:lpstr>bu1</vt:lpstr>
      <vt:lpstr>bu2</vt:lpstr>
      <vt:lpstr>nov</vt:lpstr>
      <vt:lpstr>aneks</vt:lpstr>
      <vt:lpstr>kapital </vt:lpstr>
      <vt:lpstr>vodni</vt:lpstr>
      <vt:lpstr>zaključni list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2019-02-27T08:10:27Z</cp:lastPrinted>
  <dcterms:created xsi:type="dcterms:W3CDTF">2008-11-11T07:30:19Z</dcterms:created>
  <dcterms:modified xsi:type="dcterms:W3CDTF">2019-02-27T08:10:57Z</dcterms:modified>
</cp:coreProperties>
</file>